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https://unitednations.sharepoint.com/sites/UNEP-CCD-DivisionTeam/CCD Repository/Programmatic/Projects-Initiatives/Mitigation-Branch/GEF-GCF-Unit/Projects/3.Ongoing-Projects/EA/ASIA/Turkmenistan/11991_BTR2+BTR3NC5 Turkmenistan/Agreement/PCA Annexes/"/>
    </mc:Choice>
  </mc:AlternateContent>
  <xr:revisionPtr revIDLastSave="418" documentId="13_ncr:1_{FAEF5DB2-D783-8040-9710-0CF026CF1C29}" xr6:coauthVersionLast="47" xr6:coauthVersionMax="47" xr10:uidLastSave="{7D5E6F43-05CF-4B4F-A68D-03191B1980AB}"/>
  <bookViews>
    <workbookView xWindow="-110" yWindow="-110" windowWidth="19420" windowHeight="11500" tabRatio="760" firstSheet="6" activeTab="6" xr2:uid="{48CFFDAC-3F27-42F8-B31B-A98BD8034846}"/>
  </bookViews>
  <sheets>
    <sheet name="BUR Umbrella_FT" sheetId="18" state="hidden" r:id="rId1"/>
    <sheet name="BUR Umbrella_AT" sheetId="19" state="hidden" r:id="rId2"/>
    <sheet name="BUR Umbrella_Hybrid" sheetId="21" state="hidden" r:id="rId3"/>
    <sheet name="IPMR_ Structure_EA" sheetId="5" state="hidden" r:id="rId4"/>
    <sheet name="Class Explanation" sheetId="22" state="hidden" r:id="rId5"/>
    <sheet name="Budget and Workplan Instruction" sheetId="37" state="hidden" r:id="rId6"/>
    <sheet name="Budget_Final" sheetId="38" r:id="rId7"/>
    <sheet name="Budget_Template" sheetId="31" state="hidden" r:id="rId8"/>
    <sheet name="Budget_Team" sheetId="3" state="hidden" r:id="rId9"/>
    <sheet name="Expense Report_Template" sheetId="34" state="hidden" r:id="rId10"/>
    <sheet name="Workplan" sheetId="35" r:id="rId11"/>
    <sheet name="Progress % Drop down" sheetId="39" state="hidden" r:id="rId12"/>
    <sheet name="Progress % Drop down list " sheetId="36" state="hidden" r:id="rId13"/>
    <sheet name="Sheet1" sheetId="30" state="hidden" r:id="rId14"/>
    <sheet name="Workplan-Progress Report" sheetId="12" state="hidden" r:id="rId15"/>
    <sheet name="Progress % Drop down list" sheetId="14" state="hidden" r:id="rId16"/>
    <sheet name="Sheet4" sheetId="20" state="hidden" r:id="rId17"/>
  </sheets>
  <externalReferences>
    <externalReference r:id="rId18"/>
    <externalReference r:id="rId19"/>
  </externalReferences>
  <definedNames>
    <definedName name="_xlnm._FilterDatabase" localSheetId="6" hidden="1">Budget_Final!$B$1:$K$98</definedName>
    <definedName name="disbursement_history" localSheetId="11">'[1]Cash advance request'!$F$26:$F$35</definedName>
    <definedName name="disbursement_history">'[2]Cash advance request'!$F$26:$F$35</definedName>
    <definedName name="_xlnm.Print_Area" localSheetId="10">Workplan!$B$6:$P$65</definedName>
    <definedName name="_xlnm.Print_Area" localSheetId="14">'Workplan-Progress Report'!$A$2:$R$42</definedName>
    <definedName name="_xlnm.Print_Titles" localSheetId="10">Workplan!$6:$8</definedName>
    <definedName name="_xlnm.Print_Titles" localSheetId="14">'Workplan-Progress Report'!$3:$5</definedName>
  </definedNames>
  <calcPr calcId="191028"/>
  <pivotCaches>
    <pivotCache cacheId="0"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5" i="38" l="1"/>
  <c r="F79" i="38"/>
  <c r="K79" i="38"/>
  <c r="K78" i="38"/>
  <c r="F84" i="31"/>
  <c r="F78" i="31" s="1"/>
  <c r="F87" i="31" s="1"/>
  <c r="K85" i="38"/>
  <c r="K83" i="38"/>
  <c r="K97" i="38"/>
  <c r="K96" i="38" s="1"/>
  <c r="J96" i="38"/>
  <c r="I96" i="38"/>
  <c r="H96" i="38"/>
  <c r="G96" i="38"/>
  <c r="F96" i="38"/>
  <c r="K95" i="38"/>
  <c r="K94" i="38" s="1"/>
  <c r="J94" i="38"/>
  <c r="I94" i="38"/>
  <c r="I85" i="38" s="1"/>
  <c r="H94" i="38"/>
  <c r="H85" i="38" s="1"/>
  <c r="G94" i="38"/>
  <c r="F94" i="38"/>
  <c r="K93" i="38"/>
  <c r="K92" i="38" s="1"/>
  <c r="J92" i="38"/>
  <c r="I92" i="38"/>
  <c r="H92" i="38"/>
  <c r="G92" i="38"/>
  <c r="F92" i="38"/>
  <c r="K91" i="38"/>
  <c r="K90" i="38" s="1"/>
  <c r="J90" i="38"/>
  <c r="I90" i="38"/>
  <c r="H90" i="38"/>
  <c r="G90" i="38"/>
  <c r="F90" i="38"/>
  <c r="K89" i="38"/>
  <c r="K88" i="38"/>
  <c r="K87" i="38"/>
  <c r="K86" i="38" s="1"/>
  <c r="J86" i="38"/>
  <c r="I86" i="38"/>
  <c r="H86" i="38"/>
  <c r="G86" i="38"/>
  <c r="F86" i="38"/>
  <c r="K84" i="38"/>
  <c r="J83" i="38"/>
  <c r="I83" i="38"/>
  <c r="H83" i="38"/>
  <c r="G83" i="38"/>
  <c r="F83" i="38"/>
  <c r="I82" i="38"/>
  <c r="I79" i="38" s="1"/>
  <c r="H82" i="38"/>
  <c r="H79" i="38" s="1"/>
  <c r="G82" i="38"/>
  <c r="G79" i="38" s="1"/>
  <c r="F82" i="38"/>
  <c r="K81" i="38"/>
  <c r="K80" i="38"/>
  <c r="J79" i="38"/>
  <c r="K77" i="38"/>
  <c r="K76" i="38"/>
  <c r="J76" i="38"/>
  <c r="I76" i="38"/>
  <c r="H76" i="38"/>
  <c r="G76" i="38"/>
  <c r="F76" i="38"/>
  <c r="K75" i="38"/>
  <c r="K74" i="38" s="1"/>
  <c r="J74" i="38"/>
  <c r="I74" i="38"/>
  <c r="H74" i="38"/>
  <c r="G74" i="38"/>
  <c r="F74" i="38"/>
  <c r="K72" i="38"/>
  <c r="I71" i="38"/>
  <c r="K71" i="38" s="1"/>
  <c r="K70" i="38" s="1"/>
  <c r="J70" i="38"/>
  <c r="H70" i="38"/>
  <c r="G70" i="38"/>
  <c r="F70" i="38"/>
  <c r="K69" i="38"/>
  <c r="K68" i="38"/>
  <c r="K67" i="38"/>
  <c r="K66" i="38" s="1"/>
  <c r="J66" i="38"/>
  <c r="I66" i="38"/>
  <c r="H66" i="38"/>
  <c r="G66" i="38"/>
  <c r="F66" i="38"/>
  <c r="I65" i="38"/>
  <c r="K65" i="38" s="1"/>
  <c r="I64" i="38"/>
  <c r="H64" i="38"/>
  <c r="H63" i="38" s="1"/>
  <c r="G64" i="38"/>
  <c r="K64" i="38" s="1"/>
  <c r="K63" i="38" s="1"/>
  <c r="J63" i="38"/>
  <c r="G63" i="38"/>
  <c r="F63" i="38"/>
  <c r="K61" i="38"/>
  <c r="K60" i="38" s="1"/>
  <c r="J60" i="38"/>
  <c r="J56" i="38" s="1"/>
  <c r="I60" i="38"/>
  <c r="H60" i="38"/>
  <c r="G60" i="38"/>
  <c r="F60" i="38"/>
  <c r="G59" i="38"/>
  <c r="K59" i="38" s="1"/>
  <c r="I58" i="38"/>
  <c r="I57" i="38" s="1"/>
  <c r="H58" i="38"/>
  <c r="H57" i="38" s="1"/>
  <c r="G58" i="38"/>
  <c r="J57" i="38"/>
  <c r="F57" i="38"/>
  <c r="K55" i="38"/>
  <c r="K54" i="38"/>
  <c r="J54" i="38"/>
  <c r="J49" i="38" s="1"/>
  <c r="I54" i="38"/>
  <c r="H54" i="38"/>
  <c r="G54" i="38"/>
  <c r="F54" i="38"/>
  <c r="I53" i="38"/>
  <c r="H53" i="38"/>
  <c r="G53" i="38"/>
  <c r="K53" i="38" s="1"/>
  <c r="K52" i="38"/>
  <c r="H51" i="38"/>
  <c r="H50" i="38" s="1"/>
  <c r="G51" i="38"/>
  <c r="G50" i="38" s="1"/>
  <c r="J50" i="38"/>
  <c r="F50" i="38"/>
  <c r="F49" i="38"/>
  <c r="I48" i="38"/>
  <c r="I46" i="38" s="1"/>
  <c r="H48" i="38"/>
  <c r="G48" i="38"/>
  <c r="G46" i="38" s="1"/>
  <c r="H47" i="38"/>
  <c r="K47" i="38" s="1"/>
  <c r="J46" i="38"/>
  <c r="F46" i="38"/>
  <c r="K45" i="38"/>
  <c r="K44" i="38" s="1"/>
  <c r="J44" i="38"/>
  <c r="I44" i="38"/>
  <c r="H44" i="38"/>
  <c r="G44" i="38"/>
  <c r="F44" i="38"/>
  <c r="I43" i="38"/>
  <c r="H43" i="38"/>
  <c r="H41" i="38" s="1"/>
  <c r="G43" i="38"/>
  <c r="G41" i="38" s="1"/>
  <c r="K42" i="38"/>
  <c r="J41" i="38"/>
  <c r="F41" i="38"/>
  <c r="I40" i="38"/>
  <c r="H40" i="38"/>
  <c r="G40" i="38"/>
  <c r="K40" i="38" s="1"/>
  <c r="K39" i="38"/>
  <c r="I38" i="38"/>
  <c r="H38" i="38"/>
  <c r="H37" i="38" s="1"/>
  <c r="G38" i="38"/>
  <c r="K38" i="38" s="1"/>
  <c r="J37" i="38"/>
  <c r="J36" i="38" s="1"/>
  <c r="I37" i="38"/>
  <c r="F37" i="38"/>
  <c r="E36" i="38"/>
  <c r="K35" i="38"/>
  <c r="K34" i="38"/>
  <c r="J33" i="38"/>
  <c r="I33" i="38"/>
  <c r="H33" i="38"/>
  <c r="G33" i="38"/>
  <c r="F33" i="38"/>
  <c r="K32" i="38"/>
  <c r="K31" i="38"/>
  <c r="J31" i="38"/>
  <c r="I31" i="38"/>
  <c r="H31" i="38"/>
  <c r="G31" i="38"/>
  <c r="F31" i="38"/>
  <c r="K30" i="38"/>
  <c r="K29" i="38"/>
  <c r="K28" i="38"/>
  <c r="J28" i="38"/>
  <c r="I28" i="38"/>
  <c r="H28" i="38"/>
  <c r="G28" i="38"/>
  <c r="F28" i="38"/>
  <c r="K27" i="38"/>
  <c r="K26" i="38"/>
  <c r="K25" i="38"/>
  <c r="J24" i="38"/>
  <c r="I24" i="38"/>
  <c r="H24" i="38"/>
  <c r="G24" i="38"/>
  <c r="F24" i="38"/>
  <c r="E23" i="38"/>
  <c r="H22" i="38"/>
  <c r="G22" i="38"/>
  <c r="K22" i="38" s="1"/>
  <c r="H21" i="38"/>
  <c r="K21" i="38" s="1"/>
  <c r="J20" i="38"/>
  <c r="I20" i="38"/>
  <c r="F20" i="38"/>
  <c r="K19" i="38"/>
  <c r="K18" i="38" s="1"/>
  <c r="J18" i="38"/>
  <c r="I18" i="38"/>
  <c r="H18" i="38"/>
  <c r="G18" i="38"/>
  <c r="F18" i="38"/>
  <c r="I17" i="38"/>
  <c r="H17" i="38"/>
  <c r="G17" i="38"/>
  <c r="I16" i="38"/>
  <c r="H16" i="38"/>
  <c r="G16" i="38"/>
  <c r="K16" i="38" s="1"/>
  <c r="J15" i="38"/>
  <c r="F15" i="38"/>
  <c r="K14" i="38"/>
  <c r="K13" i="38"/>
  <c r="K12" i="38"/>
  <c r="K11" i="38"/>
  <c r="J11" i="38"/>
  <c r="I11" i="38"/>
  <c r="H11" i="38"/>
  <c r="G11" i="38"/>
  <c r="F11" i="38"/>
  <c r="E10" i="38"/>
  <c r="K86" i="31"/>
  <c r="G87" i="31"/>
  <c r="H87" i="31"/>
  <c r="I87" i="31"/>
  <c r="J87" i="31"/>
  <c r="G84" i="31"/>
  <c r="H84" i="31"/>
  <c r="I84" i="31"/>
  <c r="J84" i="31"/>
  <c r="G82" i="31"/>
  <c r="H82" i="31"/>
  <c r="I82" i="31"/>
  <c r="J82" i="31"/>
  <c r="K82" i="31"/>
  <c r="F82" i="31"/>
  <c r="G79" i="31"/>
  <c r="H79" i="31"/>
  <c r="I79" i="31"/>
  <c r="J79" i="31"/>
  <c r="J78" i="31" s="1"/>
  <c r="K79" i="31"/>
  <c r="F79" i="31"/>
  <c r="I78" i="31"/>
  <c r="G76" i="31"/>
  <c r="G73" i="31" s="1"/>
  <c r="H76" i="31"/>
  <c r="I76" i="31"/>
  <c r="J76" i="31"/>
  <c r="K76" i="31"/>
  <c r="F76" i="31"/>
  <c r="G74" i="31"/>
  <c r="H74" i="31"/>
  <c r="I74" i="31"/>
  <c r="J74" i="31"/>
  <c r="K74" i="31"/>
  <c r="F74" i="31"/>
  <c r="H73" i="31"/>
  <c r="I73" i="31"/>
  <c r="K73" i="31"/>
  <c r="F73" i="31"/>
  <c r="G70" i="31"/>
  <c r="H70" i="31"/>
  <c r="I70" i="31"/>
  <c r="J70" i="31"/>
  <c r="K70" i="31"/>
  <c r="F70" i="31"/>
  <c r="F66" i="31"/>
  <c r="G66" i="31"/>
  <c r="H66" i="31"/>
  <c r="I66" i="31"/>
  <c r="J66" i="31"/>
  <c r="K66" i="31"/>
  <c r="G63" i="31"/>
  <c r="G62" i="31" s="1"/>
  <c r="H63" i="31"/>
  <c r="I63" i="31"/>
  <c r="J63" i="31"/>
  <c r="K63" i="31"/>
  <c r="K62" i="31" s="1"/>
  <c r="F63" i="31"/>
  <c r="I62" i="31"/>
  <c r="J62" i="31"/>
  <c r="F62" i="31"/>
  <c r="F60" i="31"/>
  <c r="G60" i="31"/>
  <c r="H60" i="31"/>
  <c r="I60" i="31"/>
  <c r="J60" i="31"/>
  <c r="K60" i="31"/>
  <c r="G57" i="31"/>
  <c r="G56" i="31" s="1"/>
  <c r="H57" i="31"/>
  <c r="H56" i="31" s="1"/>
  <c r="I57" i="31"/>
  <c r="J57" i="31"/>
  <c r="K57" i="31"/>
  <c r="F57" i="31"/>
  <c r="F56" i="31" s="1"/>
  <c r="I56" i="31"/>
  <c r="J56" i="31"/>
  <c r="G54" i="31"/>
  <c r="H54" i="31"/>
  <c r="I54" i="31"/>
  <c r="J54" i="31"/>
  <c r="K54" i="31"/>
  <c r="F54" i="31"/>
  <c r="G50" i="31"/>
  <c r="G49" i="31" s="1"/>
  <c r="H50" i="31"/>
  <c r="H49" i="31" s="1"/>
  <c r="I50" i="31"/>
  <c r="J50" i="31"/>
  <c r="K50" i="31"/>
  <c r="F50" i="31"/>
  <c r="I49" i="31"/>
  <c r="J49" i="31"/>
  <c r="F49" i="31"/>
  <c r="G46" i="31"/>
  <c r="F46" i="31"/>
  <c r="H46" i="31"/>
  <c r="I46" i="31"/>
  <c r="J46" i="31"/>
  <c r="K46" i="31"/>
  <c r="G44" i="31"/>
  <c r="H44" i="31"/>
  <c r="I44" i="31"/>
  <c r="J44" i="31"/>
  <c r="K44" i="31"/>
  <c r="F44" i="31"/>
  <c r="G41" i="31"/>
  <c r="G36" i="31" s="1"/>
  <c r="H41" i="31"/>
  <c r="I41" i="31"/>
  <c r="J41" i="31"/>
  <c r="K41" i="31"/>
  <c r="F41" i="31"/>
  <c r="G37" i="31"/>
  <c r="H37" i="31"/>
  <c r="I37" i="31"/>
  <c r="J37" i="31"/>
  <c r="K37" i="31"/>
  <c r="F37" i="31"/>
  <c r="H36" i="31"/>
  <c r="I36" i="31"/>
  <c r="J36" i="31"/>
  <c r="F36" i="31"/>
  <c r="F33" i="31"/>
  <c r="G31" i="31"/>
  <c r="H31" i="31"/>
  <c r="H23" i="31" s="1"/>
  <c r="I31" i="31"/>
  <c r="J31" i="31"/>
  <c r="K31" i="31"/>
  <c r="F31" i="31"/>
  <c r="G28" i="31"/>
  <c r="H28" i="31"/>
  <c r="I28" i="31"/>
  <c r="J28" i="31"/>
  <c r="K28" i="31"/>
  <c r="F28" i="31"/>
  <c r="K25" i="31"/>
  <c r="K24" i="31" s="1"/>
  <c r="K23" i="31" s="1"/>
  <c r="G24" i="31"/>
  <c r="H24" i="31"/>
  <c r="I24" i="31"/>
  <c r="J24" i="31"/>
  <c r="F24" i="31"/>
  <c r="G23" i="31"/>
  <c r="I23" i="31"/>
  <c r="J23" i="31"/>
  <c r="F23" i="31"/>
  <c r="K20" i="31"/>
  <c r="J20" i="31"/>
  <c r="I20" i="31"/>
  <c r="H20" i="31"/>
  <c r="G20" i="31"/>
  <c r="F20" i="31"/>
  <c r="K18" i="31"/>
  <c r="G18" i="31"/>
  <c r="H18" i="31"/>
  <c r="I18" i="31"/>
  <c r="J18" i="31"/>
  <c r="F18" i="31"/>
  <c r="G15" i="31"/>
  <c r="H15" i="31"/>
  <c r="I15" i="31"/>
  <c r="J15" i="31"/>
  <c r="K15" i="31"/>
  <c r="F15" i="31"/>
  <c r="G11" i="31"/>
  <c r="H11" i="31"/>
  <c r="I11" i="31"/>
  <c r="J11" i="31"/>
  <c r="K11" i="31"/>
  <c r="K10" i="31" s="1"/>
  <c r="F11" i="31"/>
  <c r="I10" i="31"/>
  <c r="J10" i="31"/>
  <c r="F10" i="31"/>
  <c r="K12" i="31"/>
  <c r="I40" i="31"/>
  <c r="K24" i="38" l="1"/>
  <c r="J85" i="38"/>
  <c r="F56" i="38"/>
  <c r="J23" i="38"/>
  <c r="I23" i="38"/>
  <c r="G15" i="38"/>
  <c r="G10" i="38" s="1"/>
  <c r="G73" i="38"/>
  <c r="H73" i="38"/>
  <c r="I78" i="38"/>
  <c r="H23" i="38"/>
  <c r="F73" i="38"/>
  <c r="I73" i="38"/>
  <c r="H46" i="38"/>
  <c r="H36" i="38" s="1"/>
  <c r="K43" i="38"/>
  <c r="K41" i="38" s="1"/>
  <c r="I15" i="38"/>
  <c r="I10" i="38" s="1"/>
  <c r="H20" i="38"/>
  <c r="I63" i="38"/>
  <c r="I62" i="38" s="1"/>
  <c r="I70" i="38"/>
  <c r="E98" i="38"/>
  <c r="G49" i="38"/>
  <c r="F23" i="38"/>
  <c r="H49" i="38"/>
  <c r="G62" i="38"/>
  <c r="J73" i="38"/>
  <c r="G85" i="38"/>
  <c r="G78" i="38" s="1"/>
  <c r="J10" i="38"/>
  <c r="F78" i="38"/>
  <c r="F10" i="38"/>
  <c r="G23" i="38"/>
  <c r="K33" i="38"/>
  <c r="K73" i="38"/>
  <c r="H78" i="38"/>
  <c r="F62" i="38"/>
  <c r="G57" i="38"/>
  <c r="G56" i="38" s="1"/>
  <c r="J62" i="38"/>
  <c r="J78" i="38"/>
  <c r="F36" i="38"/>
  <c r="H56" i="38"/>
  <c r="K37" i="38"/>
  <c r="H15" i="38"/>
  <c r="H10" i="38" s="1"/>
  <c r="G20" i="38"/>
  <c r="G37" i="38"/>
  <c r="G36" i="38" s="1"/>
  <c r="I56" i="38"/>
  <c r="H62" i="38"/>
  <c r="K23" i="38"/>
  <c r="K62" i="38"/>
  <c r="K20" i="38"/>
  <c r="I41" i="38"/>
  <c r="I36" i="38" s="1"/>
  <c r="K58" i="38"/>
  <c r="K57" i="38" s="1"/>
  <c r="K56" i="38" s="1"/>
  <c r="K48" i="38"/>
  <c r="K46" i="38" s="1"/>
  <c r="I51" i="38"/>
  <c r="I50" i="38" s="1"/>
  <c r="I49" i="38" s="1"/>
  <c r="K17" i="38"/>
  <c r="K15" i="38" s="1"/>
  <c r="K82" i="38"/>
  <c r="G78" i="31"/>
  <c r="H78" i="31"/>
  <c r="J73" i="31"/>
  <c r="H62" i="31"/>
  <c r="K56" i="31"/>
  <c r="K49" i="31"/>
  <c r="K36" i="31"/>
  <c r="H10" i="31"/>
  <c r="G10" i="31"/>
  <c r="K83" i="31"/>
  <c r="K85" i="31"/>
  <c r="K84" i="31" s="1"/>
  <c r="K78" i="31" s="1"/>
  <c r="K87" i="31" s="1"/>
  <c r="K81" i="31"/>
  <c r="K80" i="31"/>
  <c r="I71" i="31"/>
  <c r="I65" i="31"/>
  <c r="I64" i="31"/>
  <c r="H64" i="31"/>
  <c r="G64" i="31"/>
  <c r="G59" i="31"/>
  <c r="I58" i="31"/>
  <c r="H58" i="31"/>
  <c r="G58" i="31"/>
  <c r="I53" i="31"/>
  <c r="H53" i="31"/>
  <c r="G53" i="31"/>
  <c r="H51" i="31"/>
  <c r="I51" i="31" s="1"/>
  <c r="G51" i="31"/>
  <c r="I48" i="31"/>
  <c r="H48" i="31"/>
  <c r="G48" i="31"/>
  <c r="H47" i="31"/>
  <c r="I43" i="31"/>
  <c r="H43" i="31"/>
  <c r="G43" i="31"/>
  <c r="H40" i="31"/>
  <c r="G40" i="31"/>
  <c r="I38" i="31"/>
  <c r="H38" i="31"/>
  <c r="G38" i="31"/>
  <c r="H22" i="31"/>
  <c r="G22" i="31"/>
  <c r="H21" i="31"/>
  <c r="I17" i="31"/>
  <c r="H17" i="31"/>
  <c r="G17" i="31"/>
  <c r="I16" i="31"/>
  <c r="H16" i="31"/>
  <c r="G16" i="31"/>
  <c r="F98" i="38" l="1"/>
  <c r="J98" i="38"/>
  <c r="K36" i="38"/>
  <c r="G98" i="38"/>
  <c r="M78" i="38"/>
  <c r="K10" i="38"/>
  <c r="H98" i="38"/>
  <c r="I98" i="38"/>
  <c r="K51" i="38"/>
  <c r="K50" i="38" s="1"/>
  <c r="K49" i="38" s="1"/>
  <c r="K98" i="38" s="1"/>
  <c r="K67" i="31"/>
  <c r="K69" i="31"/>
  <c r="K68" i="31"/>
  <c r="G33" i="31"/>
  <c r="H33" i="31"/>
  <c r="I33" i="31"/>
  <c r="J33" i="31"/>
  <c r="K16" i="31"/>
  <c r="K17" i="31"/>
  <c r="K19" i="31"/>
  <c r="K21" i="31"/>
  <c r="K26" i="31"/>
  <c r="K27" i="31"/>
  <c r="K29" i="31"/>
  <c r="K30" i="31"/>
  <c r="K32" i="31"/>
  <c r="K34" i="31"/>
  <c r="K38" i="31"/>
  <c r="K39" i="31"/>
  <c r="K40" i="31"/>
  <c r="K42" i="31"/>
  <c r="K43" i="31"/>
  <c r="K45" i="31"/>
  <c r="K47" i="31"/>
  <c r="K48" i="31"/>
  <c r="K51" i="31"/>
  <c r="K52" i="31"/>
  <c r="K53" i="31"/>
  <c r="K55" i="31"/>
  <c r="K58" i="31"/>
  <c r="K59" i="31"/>
  <c r="K61" i="31"/>
  <c r="K65" i="31"/>
  <c r="K71" i="31"/>
  <c r="K72" i="31"/>
  <c r="K75" i="31"/>
  <c r="K77" i="31"/>
  <c r="K14" i="31"/>
  <c r="K13" i="31"/>
  <c r="K22" i="31"/>
  <c r="K35" i="31"/>
  <c r="K64" i="31"/>
  <c r="K33" i="31" l="1"/>
  <c r="E36" i="31"/>
  <c r="E23" i="31"/>
  <c r="E10" i="31"/>
  <c r="J8" i="34"/>
  <c r="K8" i="34" s="1"/>
  <c r="J9" i="34"/>
  <c r="K9" i="34" s="1"/>
  <c r="L9" i="34" s="1"/>
  <c r="J10" i="34"/>
  <c r="K10" i="34" s="1"/>
  <c r="L10" i="34" s="1"/>
  <c r="J11" i="34"/>
  <c r="K11" i="34"/>
  <c r="L11" i="34" s="1"/>
  <c r="J12" i="34"/>
  <c r="K12" i="34" s="1"/>
  <c r="L12" i="34" s="1"/>
  <c r="J13" i="34"/>
  <c r="K13" i="34" s="1"/>
  <c r="L13" i="34" s="1"/>
  <c r="J14" i="34"/>
  <c r="K14" i="34" s="1"/>
  <c r="L14" i="34" s="1"/>
  <c r="J15" i="34"/>
  <c r="K15" i="34"/>
  <c r="L15" i="34" s="1"/>
  <c r="J16" i="34"/>
  <c r="K16" i="34" s="1"/>
  <c r="L16" i="34" s="1"/>
  <c r="J17" i="34"/>
  <c r="K17" i="34" s="1"/>
  <c r="L17" i="34" s="1"/>
  <c r="J18" i="34"/>
  <c r="K18" i="34" s="1"/>
  <c r="L18" i="34" s="1"/>
  <c r="J19" i="34"/>
  <c r="K19" i="34"/>
  <c r="L19" i="34" s="1"/>
  <c r="J20" i="34"/>
  <c r="K20" i="34" s="1"/>
  <c r="L20" i="34" s="1"/>
  <c r="J21" i="34"/>
  <c r="K21" i="34" s="1"/>
  <c r="L21" i="34" s="1"/>
  <c r="J22" i="34"/>
  <c r="K22" i="34" s="1"/>
  <c r="L22" i="34" s="1"/>
  <c r="J23" i="34"/>
  <c r="K23" i="34"/>
  <c r="L23" i="34" s="1"/>
  <c r="J24" i="34"/>
  <c r="K24" i="34" s="1"/>
  <c r="L24" i="34" s="1"/>
  <c r="J25" i="34"/>
  <c r="K25" i="34" s="1"/>
  <c r="L25" i="34" s="1"/>
  <c r="J26" i="34"/>
  <c r="K26" i="34" s="1"/>
  <c r="L26" i="34" s="1"/>
  <c r="J27" i="34"/>
  <c r="K27" i="34"/>
  <c r="L27" i="34" s="1"/>
  <c r="J28" i="34"/>
  <c r="K28" i="34" s="1"/>
  <c r="L28" i="34" s="1"/>
  <c r="J29" i="34"/>
  <c r="K29" i="34" s="1"/>
  <c r="L29" i="34" s="1"/>
  <c r="J30" i="34"/>
  <c r="K30" i="34" s="1"/>
  <c r="L30" i="34" s="1"/>
  <c r="J31" i="34"/>
  <c r="K31" i="34"/>
  <c r="L31" i="34" s="1"/>
  <c r="J32" i="34"/>
  <c r="K32" i="34" s="1"/>
  <c r="L32" i="34" s="1"/>
  <c r="J33" i="34"/>
  <c r="K33" i="34" s="1"/>
  <c r="L33" i="34" s="1"/>
  <c r="J34" i="34"/>
  <c r="K34" i="34" s="1"/>
  <c r="L34" i="34" s="1"/>
  <c r="J35" i="34"/>
  <c r="K35" i="34"/>
  <c r="L35" i="34" s="1"/>
  <c r="J36" i="34"/>
  <c r="K36" i="34" s="1"/>
  <c r="L36" i="34" s="1"/>
  <c r="J37" i="34"/>
  <c r="K37" i="34" s="1"/>
  <c r="L37" i="34" s="1"/>
  <c r="J39" i="34"/>
  <c r="K39" i="34"/>
  <c r="L39" i="34" s="1"/>
  <c r="J40" i="34"/>
  <c r="K40" i="34" s="1"/>
  <c r="L40" i="34" s="1"/>
  <c r="J41" i="34"/>
  <c r="K41" i="34" s="1"/>
  <c r="L41" i="34" s="1"/>
  <c r="J42" i="34"/>
  <c r="K42" i="34" s="1"/>
  <c r="L42" i="34" s="1"/>
  <c r="J44" i="34"/>
  <c r="K44" i="34" s="1"/>
  <c r="L44" i="34" s="1"/>
  <c r="J45" i="34"/>
  <c r="K45" i="34" s="1"/>
  <c r="L45" i="34" s="1"/>
  <c r="J46" i="34"/>
  <c r="K46" i="34" s="1"/>
  <c r="L46" i="34" s="1"/>
  <c r="J47" i="34"/>
  <c r="K47" i="34"/>
  <c r="L47" i="34" s="1"/>
  <c r="J48" i="34"/>
  <c r="K48" i="34" s="1"/>
  <c r="L48" i="34" s="1"/>
  <c r="J49" i="34"/>
  <c r="K49" i="34" s="1"/>
  <c r="L49" i="34" s="1"/>
  <c r="J50" i="34"/>
  <c r="K50" i="34" s="1"/>
  <c r="L50" i="34" s="1"/>
  <c r="M51" i="34"/>
  <c r="M52" i="34"/>
  <c r="M53" i="34" s="1"/>
  <c r="E57" i="34"/>
  <c r="E64" i="34"/>
  <c r="N56" i="34"/>
  <c r="O56" i="34"/>
  <c r="F57" i="34" l="1"/>
  <c r="F64" i="34" s="1"/>
  <c r="L8" i="34"/>
  <c r="E87" i="31"/>
  <c r="S9" i="3" l="1"/>
  <c r="D46" i="3"/>
  <c r="E46" i="3"/>
  <c r="F46" i="3"/>
  <c r="F48" i="3" s="1"/>
  <c r="G46" i="3"/>
  <c r="H46" i="3"/>
  <c r="I46" i="3"/>
  <c r="J46" i="3"/>
  <c r="K45" i="3"/>
  <c r="K42" i="3"/>
  <c r="K34" i="3"/>
  <c r="K32" i="3"/>
  <c r="K28" i="3"/>
  <c r="K22" i="3"/>
  <c r="K16" i="3"/>
  <c r="K11" i="3"/>
  <c r="B46" i="3"/>
  <c r="K46" i="3" l="1"/>
  <c r="H48" i="3" l="1"/>
  <c r="G48" i="3"/>
  <c r="E48" i="3"/>
  <c r="D48" i="3"/>
  <c r="K48" i="3" s="1"/>
</calcChain>
</file>

<file path=xl/sharedStrings.xml><?xml version="1.0" encoding="utf-8"?>
<sst xmlns="http://schemas.openxmlformats.org/spreadsheetml/2006/main" count="1890" uniqueCount="558">
  <si>
    <t>Umbrella  SB-001119  BUR Umbrella</t>
  </si>
  <si>
    <t> </t>
  </si>
  <si>
    <t>Objective</t>
  </si>
  <si>
    <t>Outcome</t>
  </si>
  <si>
    <t>Output</t>
  </si>
  <si>
    <t>Activity</t>
  </si>
  <si>
    <t>Root- Objective</t>
  </si>
  <si>
    <t>SB-001119
Umbrella Programme for Biennial Update Report to the United National Framework Convention on Climate Change (UNFCCC)</t>
  </si>
  <si>
    <t xml:space="preserve">Outcome 1    </t>
  </si>
  <si>
    <t>SB-001119.01
SB-001119.02
SB-001119.n
SB-001119.39</t>
  </si>
  <si>
    <t>To support thirty nine (39) Least Developed Countries (LDCs) and Small Islands Developing States (SIDS) prepare and submit good quality initial biennial update reports to the UNFCCC that comply with the convention's reporting obligation</t>
  </si>
  <si>
    <t>Output 1.1</t>
  </si>
  <si>
    <t xml:space="preserve">1.1 Enhanced national ownership and coordination of BUR and NCs preparation processes at the country level </t>
  </si>
  <si>
    <t>Activity 1.1.1</t>
  </si>
  <si>
    <t xml:space="preserve"> 1.1.1 National stakeholders involvement and institutional roles and responsibilites in the BUR preparation clearly defined and outlined</t>
  </si>
  <si>
    <t>Output 1.2</t>
  </si>
  <si>
    <t>1.2 BUR PIPs are responsive to national development planning processes</t>
  </si>
  <si>
    <t>Activity 1.2.1</t>
  </si>
  <si>
    <t>1.2.1 Thirty nine (39) BUR PIPs  which include strategies aimed at enhancing integration of climate change mitigation issues into national development planning frameworks submitted to UNEP for approval</t>
  </si>
  <si>
    <t>Output 2.1</t>
  </si>
  <si>
    <t xml:space="preserve">2.1 Good quality BURs that meet the UNFCCC's reporting obligations and national development planning process requirements are prepared by LDCs and SIDS and submitted to the UNFCCC </t>
  </si>
  <si>
    <t>Activity 2.1.1</t>
  </si>
  <si>
    <t>2.1.1 Thirty nine  (39) BURs that meet the development planning needs of LDCs and SIDS and convention reporting requirement published and submitted to the UNFCCC</t>
  </si>
  <si>
    <t>Output 3.1</t>
  </si>
  <si>
    <t>3.1 BUR projects are effectively implemented, monitored and evaluated.</t>
  </si>
  <si>
    <t>Activity 3.1.1</t>
  </si>
  <si>
    <t>3.1.1 Project inception workshop held</t>
  </si>
  <si>
    <t>Activity 3.1.2</t>
  </si>
  <si>
    <t>3.1.2 Project financial and technical progress reports prepared and submitted promptly to UNEP</t>
  </si>
  <si>
    <t>Activity 3.1.3</t>
  </si>
  <si>
    <t>3.1.3 Project is evaluated upon successful execution</t>
  </si>
  <si>
    <t>Outcome 4</t>
  </si>
  <si>
    <t>SB-001119.40</t>
  </si>
  <si>
    <t xml:space="preserve">Project Management Cost (PMC) </t>
  </si>
  <si>
    <t>SB-001119</t>
  </si>
  <si>
    <t>SB-001119.01</t>
  </si>
  <si>
    <t>SB-001119.01.01</t>
  </si>
  <si>
    <t xml:space="preserve">1.1.1 National stakeholders involvement and institutional roles and responsibilites in the BUR preparation clearly defined and outlined
</t>
  </si>
  <si>
    <t>Outcome 2</t>
  </si>
  <si>
    <t>SB-001119.02</t>
  </si>
  <si>
    <t>SB-001119.02.01
SB-001119.02.02
SB-001119.02.n
SB-001119.02.39</t>
  </si>
  <si>
    <r>
      <rPr>
        <b/>
        <sz val="11"/>
        <color rgb="FF000000"/>
        <rFont val="Calibri"/>
        <family val="2"/>
      </rPr>
      <t>Country 1</t>
    </r>
    <r>
      <rPr>
        <sz val="11"/>
        <color rgb="FF000000"/>
        <rFont val="Calibri"/>
        <family val="2"/>
      </rPr>
      <t xml:space="preserve">
1.2.1 Thirty nine (39) BUR PIPs  which include strategies aimed at enhancing integration of climate change mitigation issues into national development planning frameworks submitted to UNEP for approval
</t>
    </r>
    <r>
      <rPr>
        <b/>
        <sz val="11"/>
        <color rgb="FF000000"/>
        <rFont val="Calibri"/>
        <family val="2"/>
      </rPr>
      <t>Country 2</t>
    </r>
    <r>
      <rPr>
        <sz val="11"/>
        <color rgb="FF000000"/>
        <rFont val="Calibri"/>
        <family val="2"/>
      </rPr>
      <t xml:space="preserve">
1.2.1 Thirty nine (39) BUR PIPs  which include strategies aimed at enhancing integration of climate change mitigation issues into national development planning frameworks submitted to UNEP for approval
</t>
    </r>
    <r>
      <rPr>
        <b/>
        <sz val="11"/>
        <color rgb="FF000000"/>
        <rFont val="Calibri"/>
        <family val="2"/>
      </rPr>
      <t>Country n</t>
    </r>
    <r>
      <rPr>
        <sz val="11"/>
        <color rgb="FF000000"/>
        <rFont val="Calibri"/>
        <family val="2"/>
      </rPr>
      <t xml:space="preserve">
1.2.1 Thirty nine (39) BUR PIPs  which include strategies aimed at enhancing integration of climate change mitigation issues into national development planning frameworks submitted to UNEP for approval
</t>
    </r>
    <r>
      <rPr>
        <b/>
        <sz val="11"/>
        <color rgb="FF000000"/>
        <rFont val="Calibri"/>
        <family val="2"/>
      </rPr>
      <t>Country 39</t>
    </r>
    <r>
      <rPr>
        <sz val="11"/>
        <color rgb="FF000000"/>
        <rFont val="Calibri"/>
        <family val="2"/>
      </rPr>
      <t xml:space="preserve">
 1.2.1 Thirty nine (39) BUR PIPs  which include strategies aimed at enhancing integration of climate change mitigation issues into national development planning frameworks submitted to UNEP for approval</t>
    </r>
  </si>
  <si>
    <t>Outcome 3</t>
  </si>
  <si>
    <t>SB-001119.03</t>
  </si>
  <si>
    <t>SB-001119.03.01
SB-001119.03.02
SB-001119.03.n
SB-001119.03.39</t>
  </si>
  <si>
    <r>
      <rPr>
        <b/>
        <sz val="11"/>
        <color rgb="FF000000"/>
        <rFont val="Calibri"/>
        <family val="2"/>
      </rPr>
      <t>Country 1</t>
    </r>
    <r>
      <rPr>
        <sz val="11"/>
        <color rgb="FF000000"/>
        <rFont val="Calibri"/>
        <family val="2"/>
      </rPr>
      <t xml:space="preserve">
2.1.1 Thirty nine  (39) BURs that meet the development planning needs of LDCs and SIDS and convention reporting requirement published and submitted to the UNFCCC
</t>
    </r>
    <r>
      <rPr>
        <b/>
        <sz val="11"/>
        <color rgb="FF000000"/>
        <rFont val="Calibri"/>
        <family val="2"/>
      </rPr>
      <t>Country 2</t>
    </r>
    <r>
      <rPr>
        <sz val="11"/>
        <color rgb="FF000000"/>
        <rFont val="Calibri"/>
        <family val="2"/>
      </rPr>
      <t xml:space="preserve">
2.1.1 Thirty nine  (39) BURs that meet the development planning needs of LDCs and SIDS and convention reporting requirement published and submitted to the UNFCCC
</t>
    </r>
    <r>
      <rPr>
        <b/>
        <sz val="11"/>
        <color rgb="FF000000"/>
        <rFont val="Calibri"/>
        <family val="2"/>
      </rPr>
      <t>Country n</t>
    </r>
    <r>
      <rPr>
        <sz val="11"/>
        <color rgb="FF000000"/>
        <rFont val="Calibri"/>
        <family val="2"/>
      </rPr>
      <t xml:space="preserve">
2.1.1 Thirty nine  (39) BURs that meet the development planning needs of LDCs and SIDS and convention reporting requirement published and submitted to the UNFCCC
</t>
    </r>
    <r>
      <rPr>
        <b/>
        <sz val="11"/>
        <color rgb="FF000000"/>
        <rFont val="Calibri"/>
        <family val="2"/>
      </rPr>
      <t>Country 39</t>
    </r>
    <r>
      <rPr>
        <sz val="11"/>
        <color rgb="FF000000"/>
        <rFont val="Calibri"/>
        <family val="2"/>
      </rPr>
      <t xml:space="preserve">
2.1.1 Thirty nine  (39) BURs that meet the development planning needs of LDCs and SIDS and convention reporting requirement published and submitted to the UNFCCC</t>
    </r>
  </si>
  <si>
    <t>SB-001119.04</t>
  </si>
  <si>
    <t>SB-001119.04.01</t>
  </si>
  <si>
    <t xml:space="preserve">3.1.1 Project inception workshop held
3.1.2 Project financial and technical progress reports prepared and submitted promptly to UNEP
3.1.3 Project is evaluated upon successful execution
</t>
  </si>
  <si>
    <t>Outcome 5</t>
  </si>
  <si>
    <t>SB-001119.05</t>
  </si>
  <si>
    <t>Project Management Cost (PMC) - Execution Support</t>
  </si>
  <si>
    <r>
      <rPr>
        <b/>
        <sz val="11"/>
        <color rgb="FF000000"/>
        <rFont val="Calibri"/>
        <family val="2"/>
      </rPr>
      <t>39 Countries</t>
    </r>
    <r>
      <rPr>
        <sz val="11"/>
        <color rgb="FF000000"/>
        <rFont val="Calibri"/>
        <family val="2"/>
      </rPr>
      <t xml:space="preserve">
1.1.1 National stakeholders involvement and institutional roles and responsibilites in the BUR preparation clearly defined and outlined
</t>
    </r>
  </si>
  <si>
    <r>
      <rPr>
        <b/>
        <sz val="11"/>
        <color rgb="FF000000"/>
        <rFont val="Calibri"/>
        <family val="2"/>
      </rPr>
      <t>39 Countries</t>
    </r>
    <r>
      <rPr>
        <sz val="11"/>
        <color rgb="FF000000"/>
        <rFont val="Calibri"/>
        <family val="2"/>
      </rPr>
      <t xml:space="preserve">
1.2.1 Thirty nine (39) BUR PIPs  which include strategies aimed at enhancing integration of climate change mitigation issues into national development planning frameworks submitted to UNEP for approval
</t>
    </r>
  </si>
  <si>
    <r>
      <rPr>
        <b/>
        <sz val="11"/>
        <color rgb="FF000000"/>
        <rFont val="Calibri"/>
        <family val="2"/>
      </rPr>
      <t xml:space="preserve">39 Countries
</t>
    </r>
    <r>
      <rPr>
        <sz val="11"/>
        <color rgb="FF000000"/>
        <rFont val="Calibri"/>
        <family val="2"/>
      </rPr>
      <t xml:space="preserve">2.1.1 Thirty nine  (39) BURs that meet the development planning needs of LDCs and SIDS and convention reporting requirement published and submitted to the UNFCCC
</t>
    </r>
  </si>
  <si>
    <r>
      <rPr>
        <b/>
        <sz val="11"/>
        <color rgb="FF000000"/>
        <rFont val="Calibri"/>
        <family val="2"/>
      </rPr>
      <t>39 Countries</t>
    </r>
    <r>
      <rPr>
        <sz val="11"/>
        <color rgb="FF000000"/>
        <rFont val="Calibri"/>
        <family val="2"/>
      </rPr>
      <t xml:space="preserve">
3.1.1 Project inception workshop held
3.1.2 Project financial and technical progress reports prepared and submitted promptly to UNEP
3.1.3 Project is evaluated upon successful execution</t>
    </r>
  </si>
  <si>
    <t>Umbrella  SB-01473  BTRNC</t>
  </si>
  <si>
    <t>Root</t>
  </si>
  <si>
    <t>SB-01473</t>
  </si>
  <si>
    <t>Climate Change Mitigation EA Projects- Umbrella Name</t>
  </si>
  <si>
    <t>SB-01473.01</t>
  </si>
  <si>
    <t>Country X Prepares a BTR/NC</t>
  </si>
  <si>
    <t>SB-01473.01.01</t>
  </si>
  <si>
    <t>PIP Preparation</t>
  </si>
  <si>
    <t>SB-01473.01.02</t>
  </si>
  <si>
    <t>BTR/NC Preparation</t>
  </si>
  <si>
    <t>Output 1.3</t>
  </si>
  <si>
    <t>SB-01473.01.03</t>
  </si>
  <si>
    <t>Stocktaking</t>
  </si>
  <si>
    <t xml:space="preserve">Outcome 2   </t>
  </si>
  <si>
    <t>SB-01473.02</t>
  </si>
  <si>
    <t>Country Y Prepares a BTR/NC</t>
  </si>
  <si>
    <t>SB-01473.02.01</t>
  </si>
  <si>
    <t>Output 2.2</t>
  </si>
  <si>
    <t>SB-01473.02.02</t>
  </si>
  <si>
    <t>Output 2.3</t>
  </si>
  <si>
    <t>SB-01473.02.03</t>
  </si>
  <si>
    <t>Stand-Alone  SB-01473  BTRNC</t>
  </si>
  <si>
    <t>Climate Change Mitigation EA Projects- Stand Alone</t>
  </si>
  <si>
    <t>PIP Preparation (if needed)</t>
  </si>
  <si>
    <t>UMOJA Commitment Class Explanation with matching IMIS object codes</t>
  </si>
  <si>
    <t xml:space="preserve"> No.</t>
  </si>
  <si>
    <t>Commitment Class Name</t>
  </si>
  <si>
    <r>
      <t xml:space="preserve">Umoja Budget Class </t>
    </r>
    <r>
      <rPr>
        <b/>
        <sz val="10"/>
        <color rgb="FFFF0000"/>
        <rFont val="Arial"/>
        <family val="2"/>
      </rPr>
      <t>NEW</t>
    </r>
  </si>
  <si>
    <r>
      <t xml:space="preserve">IMIS Object codes </t>
    </r>
    <r>
      <rPr>
        <b/>
        <sz val="10"/>
        <color rgb="FFFF0000"/>
        <rFont val="Arial"/>
        <family val="2"/>
      </rPr>
      <t>OLD</t>
    </r>
  </si>
  <si>
    <t>Explanation</t>
  </si>
  <si>
    <t>Staff and Other Personnel Costs</t>
  </si>
  <si>
    <t>Class_010</t>
  </si>
  <si>
    <t>1100/1200/1300/5500</t>
  </si>
  <si>
    <t>(i) All staff/ Admim and consultants costs, but excluding related e.g. travel 
(ii) Meeting facilitators, interpreters, Evaluation consultants all to be budgeted under this Class.</t>
  </si>
  <si>
    <t>Contractual Services</t>
  </si>
  <si>
    <t>Class_120</t>
  </si>
  <si>
    <t>2300, 3200, 3300</t>
  </si>
  <si>
    <t>(i) Works and services of a commercial nature contracted following procurement procedures. This could include contracts given to NGOs if they are more similar to procurement of services than a grant transfer.
(ii) Where meetings/workshops require venue to be hired e.g Hotel, then relevant costs to be budgeted under this Class.
(iii) Commercial printing/publication contracts to be budgeted here</t>
  </si>
  <si>
    <t>Operating and Other Direct Costs</t>
  </si>
  <si>
    <t>Class_125</t>
  </si>
  <si>
    <t>4300, 5100, 5300</t>
  </si>
  <si>
    <t>Communications, IT, maintenance, rental of premises and equipment, vehicle expenses, utilities, bank charges etc.</t>
  </si>
  <si>
    <t xml:space="preserve">Supplies Commodities and Materials </t>
  </si>
  <si>
    <t>Class_130</t>
  </si>
  <si>
    <r>
      <t xml:space="preserve">(i) Consumable supplies e.g. office stationary/supplies etc.;  
(ii) Costs associated with the delivery, storage and distribution of consumable supplies procured such as transportation, </t>
    </r>
    <r>
      <rPr>
        <sz val="10"/>
        <color rgb="FFFF0000"/>
        <rFont val="Arial"/>
        <family val="2"/>
      </rPr>
      <t>freight, customs, insurance, warehousing and other logistical requirements;</t>
    </r>
    <r>
      <rPr>
        <sz val="10"/>
        <rFont val="Arial"/>
        <family val="2"/>
      </rPr>
      <t xml:space="preserve">
</t>
    </r>
  </si>
  <si>
    <t>Equipment Vehicles and Furniture</t>
  </si>
  <si>
    <t>Class_135</t>
  </si>
  <si>
    <r>
      <t xml:space="preserve">(i) Procurement of non-consumables e.g. IT equipment, </t>
    </r>
    <r>
      <rPr>
        <sz val="10"/>
        <color rgb="FFFF0000"/>
        <rFont val="Arial"/>
        <family val="2"/>
      </rPr>
      <t>vehicles, furniture etc.</t>
    </r>
    <r>
      <rPr>
        <sz val="10"/>
        <rFont val="Arial"/>
        <family val="2"/>
      </rPr>
      <t xml:space="preserve"> This would relate to all costs to put asset into service and the cost of disposal of the asset upon reaching its useful life. For those who do donor reports according to IPSAS this would equal depreciation for period.
</t>
    </r>
  </si>
  <si>
    <t>Transfers and Grants Issued to Implementing Partner (IP)</t>
  </si>
  <si>
    <t>Class_140</t>
  </si>
  <si>
    <r>
      <t xml:space="preserve">Transfers and Grants Issued to Implementing Partner (IP): Amounts expended through agreements with sub-partners which require periodical reporting to account for amounts advanced
</t>
    </r>
    <r>
      <rPr>
        <sz val="10"/>
        <color rgb="FFFF0000"/>
        <rFont val="Arial"/>
        <family val="2"/>
      </rPr>
      <t>These are funds to be released to IP. When raising PO, the below noted 8 categories are budgeted for which follow the above noted Commitment Class and hence guidance. There were no matching IMIS object codes until late 2014 when advised to use xx61 codes. IP PO breakdown:</t>
    </r>
    <r>
      <rPr>
        <sz val="10"/>
        <rFont val="Arial"/>
        <family val="2"/>
      </rPr>
      <t xml:space="preserve">
(i) Staff and personnel
(ii) Travel
(iii) Contractual Services
(iv) Vehicle &amp; Furniture
</t>
    </r>
    <r>
      <rPr>
        <sz val="10"/>
        <color rgb="FFFF0000"/>
        <rFont val="Arial"/>
        <family val="2"/>
      </rPr>
      <t>(v) Grants out</t>
    </r>
    <r>
      <rPr>
        <sz val="10"/>
        <rFont val="Arial"/>
        <family val="2"/>
      </rPr>
      <t xml:space="preserve">
(vi) General operating costs
(vii) Supplies &amp; commodities
</t>
    </r>
    <r>
      <rPr>
        <sz val="10"/>
        <color rgb="FFFF0000"/>
        <rFont val="Arial"/>
        <family val="2"/>
      </rPr>
      <t>(viii) IP PSC</t>
    </r>
  </si>
  <si>
    <t>Grants Out</t>
  </si>
  <si>
    <t>Class_145</t>
  </si>
  <si>
    <t>2100 and 2200</t>
  </si>
  <si>
    <t>(i) Grants to End Beneficiaries (EB) which are expensed upon payment. Per current guidance threshold is $30,000 (ii) Matching IMIS object codes could be 2100 and 2200</t>
  </si>
  <si>
    <t>UN-PSC</t>
  </si>
  <si>
    <t>Class_150</t>
  </si>
  <si>
    <t xml:space="preserve">Programme Support Costs. </t>
  </si>
  <si>
    <t>Travel</t>
  </si>
  <si>
    <t>Class_160</t>
  </si>
  <si>
    <t>1600 and travel component of 1200/5500/3300/3200/3100</t>
  </si>
  <si>
    <t xml:space="preserve">i) Includes staff/consultant/meeting participant travel [DSA/Tickets/Terminals as applicable]
(ii) Road / train /Fuel and vehicle/boat rental costs for staff, consultants and other project personnel
 </t>
  </si>
  <si>
    <t>For the EA Preparation Team</t>
  </si>
  <si>
    <t>For each project component, refer to the section of the EA proposal with the checkboxes indicating staff and contracts to be used. Some suggestions have been provided for you.</t>
  </si>
  <si>
    <r>
      <t xml:space="preserve">Complete the budget lines for that component in the "Budget_Template" worksheet in this file.  </t>
    </r>
    <r>
      <rPr>
        <b/>
        <sz val="11"/>
        <color theme="1"/>
        <rFont val="Calibri"/>
        <family val="2"/>
        <scheme val="minor"/>
      </rPr>
      <t>Please only fill in the white cells -- the gray and green cells will automatically be completed.</t>
    </r>
  </si>
  <si>
    <t>The budget items will be numbered sequentially across the components (e.g. 1201 and 1202 in component 1 and then 1203 and 1204 in component 2.</t>
  </si>
  <si>
    <t>If the national technical coordinator will cover project management and project activities, the same number for this person will be used throughout the document.</t>
  </si>
  <si>
    <r>
      <rPr>
        <sz val="11"/>
        <color rgb="FF000000"/>
        <rFont val="Calibri"/>
        <family val="2"/>
        <scheme val="minor"/>
      </rPr>
      <t xml:space="preserve">The component totals for </t>
    </r>
    <r>
      <rPr>
        <u/>
        <sz val="11"/>
        <color rgb="FF000000"/>
        <rFont val="Calibri"/>
        <family val="2"/>
        <scheme val="minor"/>
      </rPr>
      <t>project activities</t>
    </r>
    <r>
      <rPr>
        <sz val="11"/>
        <color rgb="FF000000"/>
        <rFont val="Calibri"/>
        <family val="2"/>
        <scheme val="minor"/>
      </rPr>
      <t xml:space="preserve"> are indicative, which means that your totals may vary depending on national priorities, needs identified, and reporting activities supported by other donor-funded projects. For the </t>
    </r>
    <r>
      <rPr>
        <u/>
        <sz val="11"/>
        <color rgb="FF000000"/>
        <rFont val="Calibri"/>
        <family val="2"/>
        <scheme val="minor"/>
      </rPr>
      <t>project management</t>
    </r>
    <r>
      <rPr>
        <sz val="11"/>
        <color rgb="FF000000"/>
        <rFont val="Calibri"/>
        <family val="2"/>
        <scheme val="minor"/>
      </rPr>
      <t xml:space="preserve"> component, the funding is CAPPED and may not exceed $112,090.</t>
    </r>
  </si>
  <si>
    <t>You may not need each budget class for each component.  If there are no charges, you may delete the budget class.</t>
  </si>
  <si>
    <t>You may add or edit budget items.  However, please check to make sure that the formulas in the worksheet cover the changes.</t>
  </si>
  <si>
    <t>If you are hiring an international consultant, his/her salary is covered under 010, while travel to/from country is covered under 160.</t>
  </si>
  <si>
    <t>In most cases, travel and DSA paid to workshop participants is included under 160, while the workshops themselves are itemized under 120.</t>
  </si>
  <si>
    <t>GEF does not allow for the lease or purchase of vehicles for EA projects.</t>
  </si>
  <si>
    <t>After completing the budget, please check the Terms of Reference in your EA proposal.  There should be ToRs for all positions listed in the budget.</t>
  </si>
  <si>
    <t>Please be specific when listing equipment under 135, such as "1 laptop for the National Project Coordinator," "LEAP software license for mitigation scenarios," etc.</t>
  </si>
  <si>
    <t>Travel to the COP is supported for one person for participation in the facilitative multicountry sharing of progress (FMSP), following the submission of each report. Therefore, there should be a maximum of two trips to the COp supported by the budget.</t>
  </si>
  <si>
    <t>For the workplan, please make sure that the start and completation activities match the dates given in the EA proposal.</t>
  </si>
  <si>
    <t>Annex 1: Budget in UNEP Format </t>
  </si>
  <si>
    <r>
      <rPr>
        <b/>
        <sz val="12"/>
        <color rgb="FF000000"/>
        <rFont val="Times New Roman"/>
        <family val="1"/>
      </rPr>
      <t>Project title:</t>
    </r>
    <r>
      <rPr>
        <sz val="12"/>
        <color rgb="FF000000"/>
        <rFont val="Times New Roman"/>
        <family val="1"/>
      </rPr>
      <t xml:space="preserve"> Turkmenistan</t>
    </r>
    <r>
      <rPr>
        <sz val="12"/>
        <color theme="1"/>
        <rFont val="Times New Roman"/>
        <family val="1"/>
      </rPr>
      <t>'s BTR2 + BTR3/NC5</t>
    </r>
  </si>
  <si>
    <r>
      <rPr>
        <b/>
        <sz val="12"/>
        <color rgb="FF000000"/>
        <rFont val="Times New Roman"/>
        <family val="1"/>
      </rPr>
      <t>Project executing partner:</t>
    </r>
    <r>
      <rPr>
        <sz val="12"/>
        <color rgb="FF000000"/>
        <rFont val="Times New Roman"/>
        <family val="1"/>
      </rPr>
      <t xml:space="preserve"> UNDP</t>
    </r>
  </si>
  <si>
    <r>
      <rPr>
        <b/>
        <sz val="12"/>
        <color rgb="FF000000"/>
        <rFont val="Times New Roman"/>
        <family val="1"/>
      </rPr>
      <t>Project implementation period:</t>
    </r>
    <r>
      <rPr>
        <sz val="12"/>
        <color rgb="FF00B0F0"/>
        <rFont val="Times New Roman"/>
        <family val="1"/>
      </rPr>
      <t xml:space="preserve"> 48 </t>
    </r>
    <r>
      <rPr>
        <sz val="12"/>
        <color rgb="FF000000"/>
        <rFont val="Times New Roman"/>
        <family val="1"/>
      </rPr>
      <t xml:space="preserve">Months </t>
    </r>
  </si>
  <si>
    <t xml:space="preserve">From: </t>
  </si>
  <si>
    <t>To:</t>
  </si>
  <si>
    <t>Year 1 (2026)</t>
  </si>
  <si>
    <t>Year 2 (2027)</t>
  </si>
  <si>
    <t>Year 3 (2028)</t>
  </si>
  <si>
    <t>Year 4 (2029)</t>
  </si>
  <si>
    <t>Year 5(2030)</t>
  </si>
  <si>
    <t>Total</t>
  </si>
  <si>
    <t>Budget
 Codes</t>
  </si>
  <si>
    <t>Umoja Classes</t>
  </si>
  <si>
    <t>Description of Eligible Expense</t>
  </si>
  <si>
    <t>Indicative Budget</t>
  </si>
  <si>
    <t xml:space="preserve">Output 1 </t>
  </si>
  <si>
    <t xml:space="preserve">National inventory report (NIR) </t>
  </si>
  <si>
    <t>010</t>
  </si>
  <si>
    <t xml:space="preserve">Staff &amp; Personnel </t>
  </si>
  <si>
    <r>
      <t>(i) Includes all costs and entitlements of staff and consultants-</t>
    </r>
    <r>
      <rPr>
        <b/>
        <sz val="12"/>
        <rFont val="Times New Roman"/>
        <family val="1"/>
      </rPr>
      <t xml:space="preserve"> supporting GHG and NIR</t>
    </r>
  </si>
  <si>
    <t>0101</t>
  </si>
  <si>
    <t>Project Team Leader</t>
  </si>
  <si>
    <t>Support for activities under Component 1 as per Terms of Reference.</t>
  </si>
  <si>
    <t>0102</t>
  </si>
  <si>
    <t>International Consultant</t>
  </si>
  <si>
    <t>IC / GHG inventory expert</t>
  </si>
  <si>
    <t>0103</t>
  </si>
  <si>
    <t>National Experts</t>
  </si>
  <si>
    <t xml:space="preserve">Inventory experts </t>
  </si>
  <si>
    <t>Contract Services</t>
  </si>
  <si>
    <t>Works and services of a commercial nature contracted following procurement procedures. -Where meetings/workshops require venue to be hired e.g Hotel, then relevant costs to be budgeted under this Class. -Transfer of grant to contracted entities e.g. reaserch institutions, Universities, NGOs</t>
  </si>
  <si>
    <t>Contract Services--research and analysis</t>
  </si>
  <si>
    <t>Contracts, agreements, Memorandum of Understanding with institutions for data collection, sectoral inventory</t>
  </si>
  <si>
    <t>Contract Services--venues and catering</t>
  </si>
  <si>
    <t xml:space="preserve"> 1. Training on IPCC methodologies; 2.Training on the GHG inventory; 3. NIR review and validation; 4. Develop written guidelines on data collection and GHG calculations. </t>
  </si>
  <si>
    <t>Equipment, Vehicles &amp; Furniture</t>
  </si>
  <si>
    <t>Equipment</t>
  </si>
  <si>
    <t>laptop 3-$3600, monitors 3-$1500 incl accessories,printer 1-$500, consumables $300 per year</t>
  </si>
  <si>
    <t>International Travel and DSA</t>
  </si>
  <si>
    <t>2 experts:DSA $314 p/d, 5 days each and air ticket $2000 per person</t>
  </si>
  <si>
    <t>Travel and DSA for workshop participants.</t>
  </si>
  <si>
    <t>[Example] Travel and DSA for workshop participants for workshops under 1202</t>
  </si>
  <si>
    <t xml:space="preserve">Information necessary to track progress made in implementing and achieving nationally determined contributions under Article 4 of the Paris Agreement </t>
  </si>
  <si>
    <t>Staff &amp; Personnel (Including Consultants)</t>
  </si>
  <si>
    <r>
      <t>(i) Includes all costs and entitlements of staff and consultants-</t>
    </r>
    <r>
      <rPr>
        <b/>
        <sz val="12"/>
        <rFont val="Times New Roman"/>
        <family val="1"/>
      </rPr>
      <t xml:space="preserve"> supporting NDC</t>
    </r>
  </si>
  <si>
    <t>Support for activities under Component 2 as per Terms of Reference.</t>
  </si>
  <si>
    <t>0104</t>
  </si>
  <si>
    <t>International Consultant (if used)</t>
  </si>
  <si>
    <t>IC / Mitigation Expert</t>
  </si>
  <si>
    <t>0105</t>
  </si>
  <si>
    <t>NC / Mitigation Experts</t>
  </si>
  <si>
    <t>Works and services of a commercial nature contracted following procurement procedures.
-Where meetings/workshops require venue to be hired e.g Hotel, then relevant costs to be budgeted under this Class.
-Transfer of grant to contracted entities e.g. reaserch institutions, Universities, NGOs</t>
  </si>
  <si>
    <t>Contract -- Mitigation Analysis</t>
  </si>
  <si>
    <t>Contract,agreement, MOA for mitigation analysis</t>
  </si>
  <si>
    <t>Workshops -- Venue and Catering</t>
  </si>
  <si>
    <t xml:space="preserve">Workshops on topics that may include NDC scenarios, NDC targets and indicators, reporting in the Common Tabular Format, linkages between NDC update and BTR reporting, etc.).  </t>
  </si>
  <si>
    <t>Includes: Procurement of non-consumables e.g. IT equipment. This would relate to all costs to put asset into service and the cost of disposal of the asset upon reaching its useful life.</t>
  </si>
  <si>
    <t>Equipment/Computer and Software for projections/scenarios</t>
  </si>
  <si>
    <t xml:space="preserve">2 Laptops and 2 monitors </t>
  </si>
  <si>
    <t>i) Includes staff/consultant/meeting participant travel [DSA/Tickets/Terminals as applicable]
(ii) Road / train /Fuel and vehicle/boat rental costs for staff, consultants and other project personnel</t>
  </si>
  <si>
    <t>Travel of International Consultant to in-country trainings and meetings and/or travel of national experts to regional trainings.</t>
  </si>
  <si>
    <t>In-Country Travel and DSA</t>
  </si>
  <si>
    <t>Travel and DSA for workshop participants for workshops under 1204</t>
  </si>
  <si>
    <t xml:space="preserve">Information related to climate change impacts and adaptation under Article 7 of the Paris Agreement </t>
  </si>
  <si>
    <r>
      <t>(i) Includes all costs and entitlements of staff and consultants-</t>
    </r>
    <r>
      <rPr>
        <b/>
        <sz val="12"/>
        <rFont val="Times New Roman"/>
        <family val="1"/>
      </rPr>
      <t xml:space="preserve"> supporting climate change impacts &amp; Adaptation</t>
    </r>
  </si>
  <si>
    <t>Support for activities under Component 3 as per Terms of Reference.</t>
  </si>
  <si>
    <t>0106</t>
  </si>
  <si>
    <t>IC / adaptation expert and/or loss and damage expert.</t>
  </si>
  <si>
    <t>0107</t>
  </si>
  <si>
    <t>NC / Adaptation and Loss and Damage Experts</t>
  </si>
  <si>
    <t>Contract -- Impact assessment and  Vulnerability Analysis</t>
  </si>
  <si>
    <t>Contract for impact assessment and vulnerability analysis</t>
  </si>
  <si>
    <t>Capacity building for climate scenarios, modelling, projections, and data analysis to enhance the country's capacity to conduct vulnerability/adaptation and loss and damage  assessments to strengthen climate change adaptation planning. A validation workshop with the relevant thematic working group and stakeholders to review and approve the Climate Change impacts and adaptation report.</t>
  </si>
  <si>
    <t>Equipment/PC and software license</t>
  </si>
  <si>
    <t>Example -- software license or laptop (for Year 1)</t>
  </si>
  <si>
    <t>Travel and DSA for workshop participants for workshops under 1206</t>
  </si>
  <si>
    <t>Information on financial, technology development and transfer and capacity-building support needed and received under Articles 9–11 of the Paris Agreement</t>
  </si>
  <si>
    <r>
      <t xml:space="preserve">(i) Includes all costs and entitlements of staff and consultants- </t>
    </r>
    <r>
      <rPr>
        <b/>
        <sz val="12"/>
        <rFont val="Times New Roman"/>
        <family val="1"/>
      </rPr>
      <t>supporting information on financial, technology etc &amp; Other Relevant Information</t>
    </r>
  </si>
  <si>
    <t>Support for activities under Component 4 as per Terms of Reference.</t>
  </si>
  <si>
    <t>0108</t>
  </si>
  <si>
    <t xml:space="preserve">IC / expert on reporting on support needed and received </t>
  </si>
  <si>
    <t>0109</t>
  </si>
  <si>
    <t xml:space="preserve">NC / support needed and received specialists  </t>
  </si>
  <si>
    <t xml:space="preserve">2 workshops/trainings on  reporting on support needed and received in the Common Tabular Format, reporting on capacity support needed, reporting on technology transfer, </t>
  </si>
  <si>
    <t>Reporting on Other relevant information for the BTR1 and supplemental NC chapters for the BTR1 and BTR2/NC Report</t>
  </si>
  <si>
    <r>
      <t>(i) Includes all costs and entitlements of staff and consultants-</t>
    </r>
    <r>
      <rPr>
        <b/>
        <sz val="12"/>
        <rFont val="Times New Roman"/>
        <family val="1"/>
      </rPr>
      <t xml:space="preserve"> supporting reporting on Other Relevant Information</t>
    </r>
  </si>
  <si>
    <t>Support for activities under Component 5 as per Terms of Reference.</t>
  </si>
  <si>
    <t>01011</t>
  </si>
  <si>
    <t>National Consultants -- Supplemental NC Chapters</t>
  </si>
  <si>
    <t xml:space="preserve">NC / specialists ffor Other Relevant Information and supplemental chapters (systematic observation, research, public awareness, outreach, and education)  </t>
  </si>
  <si>
    <t>Two workshops  @ USD 2500, which may include workshop on climate change and gender; and 1 workshop on supplemental NC chapters.</t>
  </si>
  <si>
    <t xml:space="preserve"> Stakeholder engagement events,  publication and submission of report</t>
  </si>
  <si>
    <t>Support for activities under Component 6 as per Terms of Reference.</t>
  </si>
  <si>
    <t>01012</t>
  </si>
  <si>
    <t>Meeting consultants</t>
  </si>
  <si>
    <t>Meeting facilitators, interpreters for the Inception workshop 2026, first validation workshop 2026 and second validation workshop 2028 (two workshops in 2026, one in 2028)</t>
  </si>
  <si>
    <t>Works and services of a commercial nature contracted following procurement procedures.
-Where meetings/workshops require venue to be hired e.g Hotel, then relevant costs to be budgeted under this Class.
-Commercial printing/publication contracts to be budgeted here
-Transfer of grant to contracted entities e.g. reaserch institutions, Universities, NGOs</t>
  </si>
  <si>
    <t>Contract Services/translation costs</t>
  </si>
  <si>
    <t>Translation of BTR2, BTR3/NC5 from Russian into Turkmen and English</t>
  </si>
  <si>
    <t>Publication Costs</t>
  </si>
  <si>
    <t>Publication cost of the two final reports (BTR2 and BTR3/NC5)</t>
  </si>
  <si>
    <t>Travel and DSA</t>
  </si>
  <si>
    <t>Travel for one person for participation in the FMSP at the COP following the submission of each report. (2 trips -- one per report for max. $5000 / trip)</t>
  </si>
  <si>
    <t>Travel and DSA for workshop participants for workshops under 1209</t>
  </si>
  <si>
    <t xml:space="preserve"> Self-Assessment and Stocktaking Exercise for Subsequent EA Activities</t>
  </si>
  <si>
    <t>Meeting facilitators, interpreters,</t>
  </si>
  <si>
    <t>01013</t>
  </si>
  <si>
    <t>010-Staff &amp; Personnel (Including Consultants)</t>
  </si>
  <si>
    <t>Consultant for stocktaking exercise for preparation of project proposal for subsequent reports  (or "Support by Project Technical Coordinator for stocktaking exercise for preparation of project proposal for subsequent report(s)) -- use 0101 if using the PTC.</t>
  </si>
  <si>
    <t>One final workshop and/or stakeholder consultation for subsequent reporting (optional -- consultations could be included under the budget for the consultant for the stocktaking)</t>
  </si>
  <si>
    <t>Project Management Cost (PMC)</t>
  </si>
  <si>
    <t>(i) Includes all costs and entitlements of staff e.g. Project coordinator, Admin/Finance Assistant.</t>
  </si>
  <si>
    <t>01014</t>
  </si>
  <si>
    <t>Project Manager</t>
  </si>
  <si>
    <t>01015</t>
  </si>
  <si>
    <t>Project Assistant</t>
  </si>
  <si>
    <t>Operating &amp; Other Costs</t>
  </si>
  <si>
    <t>Includes: Rental of premises/equipment; utilities; bank charges</t>
  </si>
  <si>
    <t>Bank charges</t>
  </si>
  <si>
    <t>Administrative Support</t>
  </si>
  <si>
    <t>UNDP support costs, determined in accordance with its cost recovery policy (Clause C of the UN2UN agreeement between UNDP and UNEP).</t>
  </si>
  <si>
    <t>UNDP GMS</t>
  </si>
  <si>
    <t>UNDP GMS fee (7% of total net costs)</t>
  </si>
  <si>
    <t>TOTAL</t>
  </si>
  <si>
    <t>Deliverables</t>
  </si>
  <si>
    <t>Staff n personnel</t>
  </si>
  <si>
    <t>travel</t>
  </si>
  <si>
    <t>Workshops</t>
  </si>
  <si>
    <t>total</t>
  </si>
  <si>
    <t>Year 1</t>
  </si>
  <si>
    <t>Year 2</t>
  </si>
  <si>
    <t>year 3</t>
  </si>
  <si>
    <t>Chapter 1</t>
  </si>
  <si>
    <t>1.2, 1.3, 1.4</t>
  </si>
  <si>
    <t>Chapter 2</t>
  </si>
  <si>
    <t>2.1, 2.2</t>
  </si>
  <si>
    <t>2.3, 2.4</t>
  </si>
  <si>
    <t>Chapter 3</t>
  </si>
  <si>
    <t>Chapter 4</t>
  </si>
  <si>
    <t>Chapter 5</t>
  </si>
  <si>
    <t>PMC</t>
  </si>
  <si>
    <t>Output 1: PROPOSED BTR OUTLINE &amp; DELIVERABLES</t>
  </si>
  <si>
    <t>Staff and Other Personnel Costs(Consultants and staffs)</t>
  </si>
  <si>
    <t>Contractual Services (meeting venue/publication, Audit</t>
  </si>
  <si>
    <t>Travel(DSA/Tickets/Terminals)</t>
  </si>
  <si>
    <t>Operating and Other Direct Costs (office supplies, consumables and equipment)</t>
  </si>
  <si>
    <r>
      <t xml:space="preserve">        </t>
    </r>
    <r>
      <rPr>
        <b/>
        <sz val="11"/>
        <color theme="1"/>
        <rFont val="Calibri"/>
        <family val="2"/>
        <scheme val="minor"/>
      </rPr>
      <t>I.</t>
    </r>
    <r>
      <rPr>
        <b/>
        <sz val="7"/>
        <color theme="1"/>
        <rFont val="Times New Roman"/>
        <family val="1"/>
      </rPr>
      <t xml:space="preserve">            </t>
    </r>
    <r>
      <rPr>
        <b/>
        <sz val="11"/>
        <color theme="1"/>
        <rFont val="Calibri"/>
        <family val="2"/>
        <scheme val="minor"/>
      </rPr>
      <t xml:space="preserve">National inventory report (NIR) </t>
    </r>
  </si>
  <si>
    <r>
      <t>1.</t>
    </r>
    <r>
      <rPr>
        <sz val="7"/>
        <color theme="1"/>
        <rFont val="Times New Roman"/>
        <family val="1"/>
      </rPr>
      <t xml:space="preserve">       </t>
    </r>
    <r>
      <rPr>
        <sz val="11"/>
        <color theme="1"/>
        <rFont val="Calibri"/>
        <family val="2"/>
        <scheme val="minor"/>
      </rPr>
      <t>A national circumstances and institutional arrangements section related to GHG inventory</t>
    </r>
  </si>
  <si>
    <r>
      <t>2.</t>
    </r>
    <r>
      <rPr>
        <sz val="7"/>
        <color theme="1"/>
        <rFont val="Times New Roman"/>
        <family val="1"/>
      </rPr>
      <t xml:space="preserve">       </t>
    </r>
    <r>
      <rPr>
        <sz val="11"/>
        <color theme="1"/>
        <rFont val="Calibri"/>
        <family val="2"/>
        <scheme val="minor"/>
      </rPr>
      <t>A section on methodologies and metrics (methodologies, parameters and data, KCA, time series consistency and recalculations, Uncertainty assessment, assessment of completeness, QA/QC)</t>
    </r>
  </si>
  <si>
    <r>
      <t>3.</t>
    </r>
    <r>
      <rPr>
        <sz val="7"/>
        <color theme="1"/>
        <rFont val="Times New Roman"/>
        <family val="1"/>
      </rPr>
      <t xml:space="preserve">       </t>
    </r>
    <r>
      <rPr>
        <sz val="11"/>
        <color theme="1"/>
        <rFont val="Calibri"/>
        <family val="2"/>
        <scheme val="minor"/>
      </rPr>
      <t>The national inventory report (consisting of a national inventory document, the common reporting tables and an improvement plan)</t>
    </r>
  </si>
  <si>
    <r>
      <t xml:space="preserve">      </t>
    </r>
    <r>
      <rPr>
        <b/>
        <sz val="11"/>
        <color theme="1"/>
        <rFont val="Calibri"/>
        <family val="2"/>
        <scheme val="minor"/>
      </rPr>
      <t>II.</t>
    </r>
    <r>
      <rPr>
        <b/>
        <sz val="7"/>
        <color theme="1"/>
        <rFont val="Times New Roman"/>
        <family val="1"/>
      </rPr>
      <t xml:space="preserve">            </t>
    </r>
    <r>
      <rPr>
        <b/>
        <sz val="11"/>
        <color theme="1"/>
        <rFont val="Calibri"/>
        <family val="2"/>
        <scheme val="minor"/>
      </rPr>
      <t xml:space="preserve">Information necessary to track progress made in implementing and achieving nationally determined contributions under Article 4 of the Paris Agreement </t>
    </r>
  </si>
  <si>
    <r>
      <t>4.</t>
    </r>
    <r>
      <rPr>
        <sz val="7"/>
        <color theme="1"/>
        <rFont val="Times New Roman"/>
        <family val="1"/>
      </rPr>
      <t xml:space="preserve">       </t>
    </r>
    <r>
      <rPr>
        <sz val="11"/>
        <color theme="1"/>
        <rFont val="Calibri"/>
        <family val="2"/>
        <scheme val="minor"/>
      </rPr>
      <t>A national circumstances and institutional arrangements section related to NDC tracking</t>
    </r>
  </si>
  <si>
    <r>
      <t>5.</t>
    </r>
    <r>
      <rPr>
        <sz val="7"/>
        <color theme="1"/>
        <rFont val="Times New Roman"/>
        <family val="1"/>
      </rPr>
      <t xml:space="preserve">       </t>
    </r>
    <r>
      <rPr>
        <sz val="11"/>
        <color theme="1"/>
        <rFont val="Calibri"/>
        <family val="2"/>
        <scheme val="minor"/>
      </rPr>
      <t>A section providing country’s NDC’s overview, actions, policies and measures</t>
    </r>
  </si>
  <si>
    <r>
      <t>6.</t>
    </r>
    <r>
      <rPr>
        <sz val="7"/>
        <color theme="1"/>
        <rFont val="Times New Roman"/>
        <family val="1"/>
      </rPr>
      <t xml:space="preserve">       </t>
    </r>
    <r>
      <rPr>
        <sz val="11"/>
        <color theme="1"/>
        <rFont val="Calibri"/>
        <family val="2"/>
        <scheme val="minor"/>
      </rPr>
      <t>Projections of GHG emissions and removals (</t>
    </r>
    <r>
      <rPr>
        <i/>
        <sz val="11"/>
        <color theme="1"/>
        <rFont val="Calibri"/>
        <family val="2"/>
        <scheme val="minor"/>
      </rPr>
      <t>time coverage, structure, NDC indicators, methodologies</t>
    </r>
    <r>
      <rPr>
        <sz val="11"/>
        <color theme="1"/>
        <rFont val="Calibri"/>
        <family val="2"/>
        <scheme val="minor"/>
      </rPr>
      <t>)</t>
    </r>
  </si>
  <si>
    <r>
      <t>7.</t>
    </r>
    <r>
      <rPr>
        <sz val="7"/>
        <color theme="1"/>
        <rFont val="Times New Roman"/>
        <family val="1"/>
      </rPr>
      <t xml:space="preserve">       </t>
    </r>
    <r>
      <rPr>
        <sz val="11"/>
        <color theme="1"/>
        <rFont val="Calibri"/>
        <family val="2"/>
        <scheme val="minor"/>
      </rPr>
      <t>NDC tracking report</t>
    </r>
  </si>
  <si>
    <r>
      <t xml:space="preserve">    </t>
    </r>
    <r>
      <rPr>
        <b/>
        <sz val="11"/>
        <color theme="1"/>
        <rFont val="Calibri"/>
        <family val="2"/>
        <scheme val="minor"/>
      </rPr>
      <t>III.</t>
    </r>
    <r>
      <rPr>
        <b/>
        <sz val="7"/>
        <color theme="1"/>
        <rFont val="Times New Roman"/>
        <family val="1"/>
      </rPr>
      <t xml:space="preserve">            </t>
    </r>
    <r>
      <rPr>
        <b/>
        <sz val="11"/>
        <color theme="1"/>
        <rFont val="Calibri"/>
        <family val="2"/>
        <scheme val="minor"/>
      </rPr>
      <t xml:space="preserve">Information related to climate change impacts and adaptation under Article 7 of the Paris Agreement </t>
    </r>
  </si>
  <si>
    <r>
      <t>8.</t>
    </r>
    <r>
      <rPr>
        <sz val="7"/>
        <color theme="1"/>
        <rFont val="Times New Roman"/>
        <family val="1"/>
      </rPr>
      <t xml:space="preserve">       </t>
    </r>
    <r>
      <rPr>
        <sz val="11"/>
        <color theme="1"/>
        <rFont val="Calibri"/>
        <family val="2"/>
        <scheme val="minor"/>
      </rPr>
      <t>A section national circumstances, institutional arrangements and legal frameworks related to adaptation</t>
    </r>
  </si>
  <si>
    <r>
      <t>9.</t>
    </r>
    <r>
      <rPr>
        <sz val="7"/>
        <color theme="1"/>
        <rFont val="Times New Roman"/>
        <family val="1"/>
      </rPr>
      <t xml:space="preserve">       </t>
    </r>
    <r>
      <rPr>
        <sz val="11"/>
        <color theme="1"/>
        <rFont val="Calibri"/>
        <family val="2"/>
        <scheme val="minor"/>
      </rPr>
      <t>A section on impacts, risks and vulnerabilities; adaptation priorities and barriers, adaptation strategies, policies, plans, goals and actions to integrate adaptation into national policies and strategies</t>
    </r>
  </si>
  <si>
    <r>
      <t>10.</t>
    </r>
    <r>
      <rPr>
        <sz val="7"/>
        <color theme="1"/>
        <rFont val="Times New Roman"/>
        <family val="1"/>
      </rPr>
      <t xml:space="preserve">   </t>
    </r>
    <r>
      <rPr>
        <sz val="11"/>
        <color theme="1"/>
        <rFont val="Calibri"/>
        <family val="2"/>
        <scheme val="minor"/>
      </rPr>
      <t>A section on progress on implementation of adaptation actions; M&amp;E of adaptation actions and processes; information related to averting, minimizing and addressing loss and damage associated with climate change impacts ; cooperation, good practice, experience and lessons learned</t>
    </r>
  </si>
  <si>
    <r>
      <t>11.</t>
    </r>
    <r>
      <rPr>
        <sz val="7"/>
        <color theme="1"/>
        <rFont val="Times New Roman"/>
        <family val="1"/>
      </rPr>
      <t xml:space="preserve">   </t>
    </r>
    <r>
      <rPr>
        <sz val="11"/>
        <color theme="1"/>
        <rFont val="Calibri"/>
        <family val="2"/>
        <scheme val="minor"/>
      </rPr>
      <t>Climate Change impacts and adaptation report</t>
    </r>
  </si>
  <si>
    <r>
      <t xml:space="preserve">    </t>
    </r>
    <r>
      <rPr>
        <b/>
        <sz val="11"/>
        <color theme="1"/>
        <rFont val="Calibri"/>
        <family val="2"/>
        <scheme val="minor"/>
      </rPr>
      <t>IV.</t>
    </r>
    <r>
      <rPr>
        <b/>
        <sz val="7"/>
        <color theme="1"/>
        <rFont val="Times New Roman"/>
        <family val="1"/>
      </rPr>
      <t xml:space="preserve">            </t>
    </r>
    <r>
      <rPr>
        <b/>
        <sz val="11"/>
        <color theme="1"/>
        <rFont val="Calibri"/>
        <family val="2"/>
        <scheme val="minor"/>
      </rPr>
      <t>Information on financial, technology development and transfer and capacity-building support provided and mobilized under Articles 9–11 of the Paris Agreement</t>
    </r>
  </si>
  <si>
    <r>
      <t>12.</t>
    </r>
    <r>
      <rPr>
        <sz val="7"/>
        <color theme="1"/>
        <rFont val="Times New Roman"/>
        <family val="1"/>
      </rPr>
      <t xml:space="preserve">   </t>
    </r>
    <r>
      <rPr>
        <sz val="11"/>
        <color theme="1"/>
        <rFont val="Calibri"/>
        <family val="2"/>
        <scheme val="minor"/>
      </rPr>
      <t>A section on national circumstances, institutional arrangements relevant to reporting on the provision and mobilization of support</t>
    </r>
  </si>
  <si>
    <r>
      <t>13.</t>
    </r>
    <r>
      <rPr>
        <sz val="7"/>
        <color theme="1"/>
        <rFont val="Times New Roman"/>
        <family val="1"/>
      </rPr>
      <t xml:space="preserve">   </t>
    </r>
    <r>
      <rPr>
        <sz val="11"/>
        <color theme="1"/>
        <rFont val="Calibri"/>
        <family val="2"/>
        <scheme val="minor"/>
      </rPr>
      <t>A description of underlying assumptions, definitions and methodologies</t>
    </r>
  </si>
  <si>
    <r>
      <t>14.</t>
    </r>
    <r>
      <rPr>
        <sz val="7"/>
        <color theme="1"/>
        <rFont val="Times New Roman"/>
        <family val="1"/>
      </rPr>
      <t xml:space="preserve">   </t>
    </r>
    <r>
      <rPr>
        <sz val="11"/>
        <color theme="1"/>
        <rFont val="Calibri"/>
        <family val="2"/>
        <scheme val="minor"/>
      </rPr>
      <t>Section on financial support, technology development and transfer, and capacity- building support needed and received.</t>
    </r>
  </si>
  <si>
    <r>
      <t>15.</t>
    </r>
    <r>
      <rPr>
        <sz val="7"/>
        <color rgb="FFFF0000"/>
        <rFont val="Times New Roman"/>
        <family val="1"/>
      </rPr>
      <t xml:space="preserve">   </t>
    </r>
    <r>
      <rPr>
        <sz val="11"/>
        <color rgb="FFFF0000"/>
        <rFont val="Calibri"/>
        <family val="2"/>
        <scheme val="minor"/>
      </rPr>
      <t>Report with relevant information, including on gender and climate change</t>
    </r>
  </si>
  <si>
    <r>
      <t xml:space="preserve">      </t>
    </r>
    <r>
      <rPr>
        <b/>
        <sz val="11"/>
        <color theme="1"/>
        <rFont val="Calibri"/>
        <family val="2"/>
        <scheme val="minor"/>
      </rPr>
      <t>V.</t>
    </r>
    <r>
      <rPr>
        <b/>
        <sz val="7"/>
        <color theme="1"/>
        <rFont val="Times New Roman"/>
        <family val="1"/>
      </rPr>
      <t xml:space="preserve">            </t>
    </r>
    <r>
      <rPr>
        <b/>
        <sz val="11"/>
        <color theme="1"/>
        <rFont val="Calibri"/>
        <family val="2"/>
        <scheme val="minor"/>
      </rPr>
      <t>Stakeholder engagement events,  publication and submission of report</t>
    </r>
  </si>
  <si>
    <r>
      <t>16.</t>
    </r>
    <r>
      <rPr>
        <sz val="7"/>
        <color theme="1"/>
        <rFont val="Times New Roman"/>
        <family val="1"/>
      </rPr>
      <t xml:space="preserve">   </t>
    </r>
    <r>
      <rPr>
        <sz val="11"/>
        <color theme="1"/>
        <rFont val="Calibri"/>
        <family val="2"/>
        <scheme val="minor"/>
      </rPr>
      <t>Consultations and workshops (Inception, review and validation)</t>
    </r>
  </si>
  <si>
    <r>
      <t>17.</t>
    </r>
    <r>
      <rPr>
        <sz val="7"/>
        <color theme="1"/>
        <rFont val="Times New Roman"/>
        <family val="1"/>
      </rPr>
      <t xml:space="preserve">   </t>
    </r>
    <r>
      <rPr>
        <sz val="11"/>
        <color theme="1"/>
        <rFont val="Calibri"/>
        <family val="2"/>
        <scheme val="minor"/>
      </rPr>
      <t>Trainings and in-depth reviews of reports</t>
    </r>
  </si>
  <si>
    <r>
      <t>18.</t>
    </r>
    <r>
      <rPr>
        <sz val="7"/>
        <color rgb="FFFF0000"/>
        <rFont val="Times New Roman"/>
        <family val="1"/>
      </rPr>
      <t xml:space="preserve">   </t>
    </r>
    <r>
      <rPr>
        <sz val="11"/>
        <color rgb="FFFF0000"/>
        <rFont val="Calibri"/>
        <family val="2"/>
        <scheme val="minor"/>
      </rPr>
      <t>Compilation, translation and executive summary</t>
    </r>
  </si>
  <si>
    <r>
      <t>19.</t>
    </r>
    <r>
      <rPr>
        <sz val="7"/>
        <color rgb="FFFF0000"/>
        <rFont val="Times New Roman"/>
        <family val="1"/>
      </rPr>
      <t xml:space="preserve">   </t>
    </r>
    <r>
      <rPr>
        <sz val="11"/>
        <color rgb="FFFF0000"/>
        <rFont val="Calibri"/>
        <family val="2"/>
        <scheme val="minor"/>
      </rPr>
      <t>Publication and Dissemination</t>
    </r>
  </si>
  <si>
    <t>OUTPUT 2: STOCKTAKING ASSESSMENT</t>
  </si>
  <si>
    <r>
      <t>20.</t>
    </r>
    <r>
      <rPr>
        <sz val="7"/>
        <color rgb="FFFF0000"/>
        <rFont val="Times New Roman"/>
        <family val="1"/>
      </rPr>
      <t xml:space="preserve">   </t>
    </r>
    <r>
      <rPr>
        <sz val="11"/>
        <color rgb="FFFF0000"/>
        <rFont val="Calibri"/>
        <family val="2"/>
        <scheme val="minor"/>
      </rPr>
      <t>Self-assessment and stocktaking report for the preparation of subsequent BTRs</t>
    </r>
  </si>
  <si>
    <t>Start Date</t>
  </si>
  <si>
    <t>End Date</t>
  </si>
  <si>
    <t>Reporting Period</t>
  </si>
  <si>
    <t>Outputs</t>
  </si>
  <si>
    <t>Approved Budget</t>
  </si>
  <si>
    <t>Current Year Budget</t>
  </si>
  <si>
    <t>Cumulative Previous Year Expense</t>
  </si>
  <si>
    <t>Current Year Cumulative</t>
  </si>
  <si>
    <t>Current Quarter</t>
  </si>
  <si>
    <t>Total Current Year</t>
  </si>
  <si>
    <t>Cumulative Expense to Date</t>
  </si>
  <si>
    <t>Cumulative Unspent Balance to-date</t>
  </si>
  <si>
    <t>Description of Expenses for Current Quarter</t>
  </si>
  <si>
    <t>A</t>
  </si>
  <si>
    <t>B</t>
  </si>
  <si>
    <t>C</t>
  </si>
  <si>
    <t>D</t>
  </si>
  <si>
    <t>E</t>
  </si>
  <si>
    <t>F=(D+E)</t>
  </si>
  <si>
    <t>G=(C+F)</t>
  </si>
  <si>
    <t>H=(A-G)</t>
  </si>
  <si>
    <t>I</t>
  </si>
  <si>
    <t>OP1</t>
  </si>
  <si>
    <t xml:space="preserve">010 - Staff &amp; Personnel (Including Consultants
</t>
  </si>
  <si>
    <r>
      <t>(i) Includes all costs and entitlements of staff and consultants-</t>
    </r>
    <r>
      <rPr>
        <b/>
        <sz val="11"/>
        <color theme="1"/>
        <rFont val="Calibri"/>
        <family val="2"/>
        <scheme val="minor"/>
      </rPr>
      <t xml:space="preserve"> supporting GHG and NIR</t>
    </r>
  </si>
  <si>
    <t>120 - Contract Services</t>
  </si>
  <si>
    <t>135 - Equipment, Vehicles &amp; Furniture</t>
  </si>
  <si>
    <t>140 - Transfers &amp; Grants to Implementing Partners / 145 - Grants Out?</t>
  </si>
  <si>
    <t>Transfer of grant to contracted entities e.g NGOs, Government Entities?</t>
  </si>
  <si>
    <t>160 - Travel</t>
  </si>
  <si>
    <t>010 - Staff &amp; Personnel (Including Consultants)</t>
  </si>
  <si>
    <r>
      <t>(i) Includes all costs and entitlements of staff and consultants-</t>
    </r>
    <r>
      <rPr>
        <b/>
        <sz val="11"/>
        <color theme="1"/>
        <rFont val="Calibri"/>
        <family val="2"/>
        <scheme val="minor"/>
      </rPr>
      <t xml:space="preserve"> supporting NDC</t>
    </r>
  </si>
  <si>
    <r>
      <t>(i) Includes all costs and entitlements of staff and consultants-</t>
    </r>
    <r>
      <rPr>
        <b/>
        <sz val="11"/>
        <color theme="1"/>
        <rFont val="Calibri"/>
        <family val="2"/>
        <scheme val="minor"/>
      </rPr>
      <t xml:space="preserve"> supporting Adaptation</t>
    </r>
  </si>
  <si>
    <t>Information on financial, technology development and transfer and capacity-building support provided and mobilized under Articles 9–11 of the Paris Agreement</t>
  </si>
  <si>
    <r>
      <t xml:space="preserve">(i) Includes all costs and entitlements of staff and consultants- </t>
    </r>
    <r>
      <rPr>
        <b/>
        <sz val="11"/>
        <color theme="1"/>
        <rFont val="Calibri"/>
        <family val="2"/>
        <scheme val="minor"/>
      </rPr>
      <t>supporting Other Relevant Information</t>
    </r>
  </si>
  <si>
    <t>Meeting facilitators, interpreters, Evaluation consultants all to be budgeted under this Class.</t>
  </si>
  <si>
    <t>125 - Operating &amp; Other Costs</t>
  </si>
  <si>
    <t>Includes: communication costs and bank charges</t>
  </si>
  <si>
    <t>130 - Supplies, Commodities &amp; Materials</t>
  </si>
  <si>
    <t>Includes:
(i) Consumable supplies e.g. office stationary/supplies,drugs, tools, etc.;  
(ii) Costs associated with the delivery, storage and distribution of consumable supplies procured such as transportation, freight, customs, insurance, warehousing and other logistical requirements;</t>
  </si>
  <si>
    <t>Stocktaking Assessment</t>
  </si>
  <si>
    <r>
      <t xml:space="preserve">(i) Includes all costs and entitlements of staff and consultants- </t>
    </r>
    <r>
      <rPr>
        <b/>
        <sz val="11"/>
        <color theme="1"/>
        <rFont val="Calibri"/>
        <family val="2"/>
        <scheme val="minor"/>
      </rPr>
      <t>supporting Stocktaking and Proposal write-up</t>
    </r>
  </si>
  <si>
    <t>OP2</t>
  </si>
  <si>
    <t>(i) Includes all costs and entitlements of staff e.g. Project coordinator, Admin/Finance Assistant</t>
  </si>
  <si>
    <t>Works and services of a commercial nature contracted following procurement procedures.
-Audit Fees
-Transfer of grant to contracted entities e.g. reaserch institutions, Universities, NGOs</t>
  </si>
  <si>
    <t>Includes: Rental of premises/equipment; utilities</t>
  </si>
  <si>
    <t>Total Duration</t>
  </si>
  <si>
    <t>Duration to date</t>
  </si>
  <si>
    <t>% Duration</t>
  </si>
  <si>
    <t>Sub Total by Class</t>
  </si>
  <si>
    <t>Row Labels</t>
  </si>
  <si>
    <t>Sum of Approved Budget</t>
  </si>
  <si>
    <t>Sum of Current Year Budget</t>
  </si>
  <si>
    <t>Sum of Cumulative Expense to Date</t>
  </si>
  <si>
    <t>Sum of Current Year Cumulative</t>
  </si>
  <si>
    <t>Total Actual/Total budget</t>
  </si>
  <si>
    <t>Current Yr. actual/Current Yr. budget</t>
  </si>
  <si>
    <t>Cumulative Expense</t>
  </si>
  <si>
    <t>(blank)</t>
  </si>
  <si>
    <t>Grand Total</t>
  </si>
  <si>
    <t>Grants Out/ IP Direct</t>
  </si>
  <si>
    <t>Project Title:  Turkmenistan's BTR2 + BTR3/NC5</t>
  </si>
  <si>
    <r>
      <t>Name of Country:</t>
    </r>
    <r>
      <rPr>
        <sz val="9"/>
        <color rgb="FF000000"/>
        <rFont val="Times New Roman"/>
        <family val="1"/>
      </rPr>
      <t xml:space="preserve"> Turkmenistan</t>
    </r>
  </si>
  <si>
    <t>Executing Agency: UNDP</t>
  </si>
  <si>
    <t xml:space="preserve">Project Duration: </t>
  </si>
  <si>
    <t>OUTPUTS/DELIVERABLES (d)</t>
  </si>
  <si>
    <t>PROJECT YEAR 1 - 2026</t>
  </si>
  <si>
    <t>PROJECT YEAR2- 2027</t>
  </si>
  <si>
    <t>PROJECT YEAR3 - 2028</t>
  </si>
  <si>
    <t>PROJECT YEAR4- 2029</t>
  </si>
  <si>
    <t>Y5 - 2030</t>
  </si>
  <si>
    <t>Q1</t>
  </si>
  <si>
    <t>Q2</t>
  </si>
  <si>
    <t>Q3</t>
  </si>
  <si>
    <t>Q4</t>
  </si>
  <si>
    <t>SUMMARY OF KEY ACHIEVEMENTS DURING THE REPORTING PERIOD</t>
  </si>
  <si>
    <t>1.1  Biennial Transparency Reports and NC Preparation</t>
  </si>
  <si>
    <t>Percentage (%) progress at chapter level</t>
  </si>
  <si>
    <t>Deliverable status explanation</t>
  </si>
  <si>
    <t>CH 1</t>
  </si>
  <si>
    <t>National inventory report (NIR)   </t>
  </si>
  <si>
    <t>&lt;25% completed</t>
  </si>
  <si>
    <t>1.1:</t>
  </si>
  <si>
    <t>A national circumstances and institutional arrangements section related to GHG inventory for the BTR2</t>
  </si>
  <si>
    <t>X</t>
  </si>
  <si>
    <t>summary of what's been achieved under each deliverable</t>
  </si>
  <si>
    <t>1.2:</t>
  </si>
  <si>
    <t>A section on methodologies and metrics (methodologies, parameters and data, key category analysis (KCA), time series consistency and recalculations, Uncertainty assessment, assessment of completeness, QA/QC) for the BTR2</t>
  </si>
  <si>
    <t>1.3:</t>
  </si>
  <si>
    <t>The national inventory report (consisting of a national inventory document, the common reporting tables and an improvement plan) for the BTR2</t>
  </si>
  <si>
    <t>Updated national circumstances and institutional arrangements section related to GHG inventory for the BTR3/NC5</t>
  </si>
  <si>
    <t>Updated section on methodologies and metrics (methodologies, parameters and data, key category analysis (KCA), time series consistency and recalculations, Uncertainty assessment, assessment of completeness, QA/QC) for the BTR3/NC5 completed.</t>
  </si>
  <si>
    <t>National inventory report (consisting of a national inventory document, the common reporting tables and an improvement plan) prepared for BTR3/NC5</t>
  </si>
  <si>
    <t>CH 2</t>
  </si>
  <si>
    <t xml:space="preserve">Information necessary to track progress made in implementing and achieving NDCs under the Paris Agreement </t>
  </si>
  <si>
    <t>2.1:</t>
  </si>
  <si>
    <t>A national circumstances and institutional arrangements section related to NDC tracking for the BTR2</t>
  </si>
  <si>
    <t>2.2:</t>
  </si>
  <si>
    <t>Description of the country’s NDC’s  for the BTR2</t>
  </si>
  <si>
    <t>2.3:</t>
  </si>
  <si>
    <t>GHG emissions and removals (time coverage, structure, NDC indicators, methodologies) for the BTR2</t>
  </si>
  <si>
    <t>2.4:</t>
  </si>
  <si>
    <t>NDC tracking report for the BTR2</t>
  </si>
  <si>
    <t>Updated national circumstances and institutional arrangements section related to NDC tracking for the BTR3/NC5</t>
  </si>
  <si>
    <t>Updated section for description of the NDC (if applicabe) for the BTR3/NC5</t>
  </si>
  <si>
    <t>Updated projections of GHG emissions and removals (time coverage, structure, NDC indicators, methodologies) provided under BTR3/NC5</t>
  </si>
  <si>
    <t>NDC  tracking report for the BTR3/NC5</t>
  </si>
  <si>
    <t>CH 3</t>
  </si>
  <si>
    <r>
      <t>Information related to climate change impacts and adaptation under Article 7 of the Paris Agreemen</t>
    </r>
    <r>
      <rPr>
        <b/>
        <sz val="10"/>
        <rFont val="Times New Roman"/>
        <family val="1"/>
      </rPr>
      <t>t corresponding to an Adaptation Communication as specified in Article 7 of the Paris Agreement and Decision 9/CMA.1</t>
    </r>
  </si>
  <si>
    <t>3.1:</t>
  </si>
  <si>
    <t>A section on national circumstances, institutional arrangements and legal frameworks related to adaptation for the BTR2</t>
  </si>
  <si>
    <t>3.2:</t>
  </si>
  <si>
    <t>A section on impacts, risks and vulnerabilities; adaptation priorities and barriers, adaptation strategies, policies, plans, goals and actions to integrate adaptation into national policies and strategies for the BTR2</t>
  </si>
  <si>
    <t>3.3:</t>
  </si>
  <si>
    <t>Progress on implementation of adaptation actions; M&amp;E of adaptation actions and processes; information related to averting, minimizing and addressing loss and damage associated with climate change impacts; cooperation, good practice, experience and lessons learned for the BTR2</t>
  </si>
  <si>
    <t>3.4:</t>
  </si>
  <si>
    <t>Climate Change impacts and adaptation chapter conforming to requirements of an Adaptation Communication prepared for the BTR2</t>
  </si>
  <si>
    <t>Updated section on national circumstances, institutional arrangements and legal frameworks related to adaptation for the BTR2</t>
  </si>
  <si>
    <t>Updated section on impacts, risks and vulnerabilities; adaptation priorities and barriers, adaptation strategies, policies, plans, goals and actions to integrate adaptation into national policies and strategies prepared for BTR3/NC5</t>
  </si>
  <si>
    <t>Updated section on progress on implementation of adaptation actions; M&amp;E of adaptation actions and processes; information related to averting, minimizing and addressing loss and damage associated with climate change impacts; cooperation, good practice, experience and lessons learned for BTR3/NC5</t>
  </si>
  <si>
    <t>Climate Change impacts and adaptation chapter conforming to requirements of an Adaptation Communication prepared for BTR3/NC5</t>
  </si>
  <si>
    <t>CH 4</t>
  </si>
  <si>
    <t>Information on financial, technology development and transfer and capacity-building support needed and received under the Paris Agreement &amp; other relevant information.</t>
  </si>
  <si>
    <t>4.1:</t>
  </si>
  <si>
    <t>A section on national circumstances, institutional arrangements and country-driven strategies for BTR2</t>
  </si>
  <si>
    <t>4.2:</t>
  </si>
  <si>
    <t>A description of underlying assumptions, definitions and methodologies for the BTR2</t>
  </si>
  <si>
    <t>4.3:</t>
  </si>
  <si>
    <t>Section on financial support, technology development and transfer, and capacity- building support needed and received, including for transparency-related activities; support eventually provided and mobilized for BTR2</t>
  </si>
  <si>
    <t>4.4:</t>
  </si>
  <si>
    <t>Updated section on national circumstances, institutional arrangements and country-driven strategies for BTR3/NC5</t>
  </si>
  <si>
    <t>Updated description of underlying assumptions, definitions and methodologies provided for BTR3/NC5</t>
  </si>
  <si>
    <t>Section on financial support, technology development and transfer, and capacity- building support needed and received, including for transparency-related activities; support eventually provided and mobilized for BTR3/NC5</t>
  </si>
  <si>
    <t>Other relevant information and supplemental NC chapters</t>
  </si>
  <si>
    <t>Report with Other relevant information, including on gender and climate, for the BTR2</t>
  </si>
  <si>
    <t>Chapter on Other Relevant Information, including information on gender and climate change, for inclusion in the BTR2</t>
  </si>
  <si>
    <t>Report with other relevant information, including on gender and climate change for the BTR3/NC5</t>
  </si>
  <si>
    <t>Supplemental NC chapters (research and systematic observation; and education, training and public awareness) for the BTR3/NC5</t>
  </si>
  <si>
    <t>Chapter on Other Relevant Information, including information on gender and climate change and supplemental NC chapters, for inclusion in the BTR3/NC5</t>
  </si>
  <si>
    <t>Stakeholder engagement events,  publication and submission of report</t>
  </si>
  <si>
    <t>Consultations and inception workshop</t>
  </si>
  <si>
    <t>In-depth reviews and stakeholder validation of the BTR2</t>
  </si>
  <si>
    <t>Compilation, translation and executive summary of the BTR2</t>
  </si>
  <si>
    <t>Publication and Dissemination of the BTR2</t>
  </si>
  <si>
    <t>In-depth reviews and stakeholder validation of the BTR3/NC5</t>
  </si>
  <si>
    <t>Compilation, translation and executive summary of the BTR3/NC5</t>
  </si>
  <si>
    <t>Publication and Dissemination of the BTR3/NC5</t>
  </si>
  <si>
    <t>Self-assessment and stocktaking exercise for preparation of the project proposal for subsequent reports under the UNFCCC and Paris Agreement completed</t>
  </si>
  <si>
    <t>A self-assessment exercise for preparation of the project proposal for subsequent BTR and/or BTR/NC completed.</t>
  </si>
  <si>
    <t xml:space="preserve"> Project Management Cost</t>
  </si>
  <si>
    <t xml:space="preserve">010 - Staff &amp; Personnel </t>
  </si>
  <si>
    <t>120 - Contract Services (Audit)</t>
  </si>
  <si>
    <t>Name of Project Manager:</t>
  </si>
  <si>
    <t>Date:</t>
  </si>
  <si>
    <t>Name of Project Manager Supervisor:</t>
  </si>
  <si>
    <t>Progress % drop down list</t>
  </si>
  <si>
    <t>Explainations</t>
  </si>
  <si>
    <t>Not initiated</t>
  </si>
  <si>
    <t>No activities initiated</t>
  </si>
  <si>
    <t>Project launched,sectoral experts constituted,agreements signed</t>
  </si>
  <si>
    <t>25-50% completed</t>
  </si>
  <si>
    <t>Data collection commenced</t>
  </si>
  <si>
    <t>50-75% completed</t>
  </si>
  <si>
    <t>Analysis of different sectoral reports and drafting commenced</t>
  </si>
  <si>
    <t>&gt;75% completed</t>
  </si>
  <si>
    <t>Draft chapter prepared and circulated for review and comments</t>
  </si>
  <si>
    <t>Completed</t>
  </si>
  <si>
    <t>Final chapter included in the BTR or NC/BTR report</t>
  </si>
  <si>
    <t>(i) Includes all costs and entitlements of staff and consultants- supporting GHG and NIR</t>
  </si>
  <si>
    <t>(i) Includes all costs and entitlements of staff and consultants- supporting NDC</t>
  </si>
  <si>
    <t>(i) Includes all costs and entitlements of staff and consultants- supporting Adaptation</t>
  </si>
  <si>
    <t>(i) Includes all costs and entitlements of staff and consultants- supporting Other Relevant Information</t>
  </si>
  <si>
    <t>(i) Includes all costs and entitlements of staff and consultants- supporting Stocktaking and Proposal write-up</t>
  </si>
  <si>
    <t>PROJECT YEAR 1 - 2022</t>
  </si>
  <si>
    <t>PROJECT YEAR 2 - 2023</t>
  </si>
  <si>
    <t>PROJECT YEAR 3 - 2024</t>
  </si>
  <si>
    <t>PROJECT YEAR 4 - 2025</t>
  </si>
  <si>
    <t>OUTPUTS/DELIVERABLES PROGRESS STATUS</t>
  </si>
  <si>
    <t>1.1  Biennial Transparency Report Preparation</t>
  </si>
  <si>
    <t>1.1.1:</t>
  </si>
  <si>
    <t>A national circumstances and institutional arrangements section related to GHG inventory</t>
  </si>
  <si>
    <t>1.1.2:</t>
  </si>
  <si>
    <t>A section on methodologies and metrics (methodologies, parameters and data, KCA, time series consistency and recalculations, Uncertainty assessment, assessment of completeness, QA/QC)</t>
  </si>
  <si>
    <t>1.1.3:</t>
  </si>
  <si>
    <t xml:space="preserve">The national inventory report (consisting of a national inventory document, the common reporting tables and an improvement plan) </t>
  </si>
  <si>
    <t>1.2.1:</t>
  </si>
  <si>
    <t>A national circumstances and institutional arrangements section related to NDC tracking</t>
  </si>
  <si>
    <t>1.2.2:</t>
  </si>
  <si>
    <t>A section providing country’s NDC’s overview, actions, policies and measures</t>
  </si>
  <si>
    <t>1.2.3:</t>
  </si>
  <si>
    <t>Projections of GHG emissions and removals (time coverage, structure, NDC indicators, methodologies)</t>
  </si>
  <si>
    <t>1.2.4:</t>
  </si>
  <si>
    <t>NDC tracking report</t>
  </si>
  <si>
    <t>1.3.1:</t>
  </si>
  <si>
    <t>A section national circumstances, institutional arrangements and legal frameworks related to adaptation</t>
  </si>
  <si>
    <t>1.3.2:</t>
  </si>
  <si>
    <t>A section on impacts, risks and vulnerabilities; adaptation priorities and barriers, adaptation strategies, policies, plans, goals and actions to integrate adaptation into national policies and strategies</t>
  </si>
  <si>
    <t>1.3.3:</t>
  </si>
  <si>
    <t xml:space="preserve"> A section on progress on implementation of adaptation actions; M&amp;E of adaptation actions and processes; information related to averting, minimizing and addressing loss and damage associated with climate change impacts ; cooperation, good practice, experience and lessons learned</t>
  </si>
  <si>
    <t>1.3.4:</t>
  </si>
  <si>
    <t>Climate Change impacts and adaptation report</t>
  </si>
  <si>
    <t>Information on financial, technology development and transfer and capacity-building support provided and mobilized under the Paris Agreement</t>
  </si>
  <si>
    <t>1.4.1:</t>
  </si>
  <si>
    <t>A section on national circumstances, institutional arrangements relevant to reporting on the provision and mobilization of support</t>
  </si>
  <si>
    <t>1.4.2:</t>
  </si>
  <si>
    <t>A description of underlying assumptions, definitions and methodologies</t>
  </si>
  <si>
    <t>1.4.3:</t>
  </si>
  <si>
    <t>Section on financial support, technology development and transfer, and capacity- building support needed and received.</t>
  </si>
  <si>
    <t>1.4.4:</t>
  </si>
  <si>
    <t>Report with relevant information, including on gender and climate change</t>
  </si>
  <si>
    <t>CH 5</t>
  </si>
  <si>
    <t>1.5.1:</t>
  </si>
  <si>
    <t>Consultations and workshops (Inception, review and validation)</t>
  </si>
  <si>
    <t>1.5.2:</t>
  </si>
  <si>
    <t xml:space="preserve"> Trainings and in-depth reviews of reports</t>
  </si>
  <si>
    <t>1.5.3:</t>
  </si>
  <si>
    <t>Compilation, translation and executive summary</t>
  </si>
  <si>
    <t>1.5.4:</t>
  </si>
  <si>
    <t>Publication and Dissemination</t>
  </si>
  <si>
    <t>CH1</t>
  </si>
  <si>
    <t>Stocktaking Assessment &amp; Proposal Dev</t>
  </si>
  <si>
    <t>2.1.1</t>
  </si>
  <si>
    <t>Self-assessment and stocktaking report for the preparation of subsequent BTRs</t>
  </si>
  <si>
    <t>SB-001119.01.02</t>
  </si>
  <si>
    <t>SB-001119.01.03</t>
  </si>
  <si>
    <t>SB-001119.01.04</t>
  </si>
  <si>
    <t>SB-001119.01.05</t>
  </si>
  <si>
    <t>SB-001119.01.06</t>
  </si>
  <si>
    <t>SB-001119.01.07</t>
  </si>
  <si>
    <t>SB-001119.01.n</t>
  </si>
  <si>
    <t>SB-001119.01.39</t>
  </si>
  <si>
    <r>
      <rPr>
        <b/>
        <sz val="12"/>
        <rFont val="Times New Roman"/>
        <family val="1"/>
      </rPr>
      <t>Four</t>
    </r>
    <r>
      <rPr>
        <sz val="12"/>
        <rFont val="Times New Roman"/>
        <family val="1"/>
      </rPr>
      <t xml:space="preserve"> workshops: One Inception Workshop, one mid-term lessons learned workshop, and two Final Validation Workshops (one for each report).</t>
    </r>
    <r>
      <rPr>
        <b/>
        <sz val="12"/>
        <rFont val="Times New Roman"/>
        <family val="1"/>
      </rPr>
      <t xml:space="preserve"> </t>
    </r>
  </si>
  <si>
    <t>Administrative and Financial Assistant</t>
  </si>
  <si>
    <t>National Technical Advisor</t>
  </si>
  <si>
    <t>01016</t>
  </si>
  <si>
    <t>Services to project, Facilities &amp; administration &amp; other operating costs:- UNDP support costs, determined in accordance with its cost recovery policy (Clause C of the UN2UN agreeement between UNDP and UNEP).</t>
  </si>
  <si>
    <t>Communications and internet access costs</t>
  </si>
  <si>
    <t>Includes Consumable supplies e.g. office stationary/supplies etc.</t>
  </si>
  <si>
    <t>Office stationary/supplies costs</t>
  </si>
  <si>
    <t>One PC for the project management team</t>
  </si>
  <si>
    <t xml:space="preserve">Travel expenses </t>
  </si>
  <si>
    <t>Travel expenses for the project management team</t>
  </si>
  <si>
    <t>Travel and DSA for workshop participants for workshops under 1202</t>
  </si>
  <si>
    <r>
      <rPr>
        <b/>
        <sz val="12"/>
        <rFont val="Times New Roman"/>
        <family val="1"/>
      </rPr>
      <t>Project title:</t>
    </r>
    <r>
      <rPr>
        <sz val="12"/>
        <rFont val="Times New Roman"/>
        <family val="1"/>
      </rPr>
      <t xml:space="preserve"> Turkmenistan's BTR2 + BTR3/NC5</t>
    </r>
  </si>
  <si>
    <r>
      <rPr>
        <b/>
        <sz val="12"/>
        <rFont val="Times New Roman"/>
        <family val="1"/>
      </rPr>
      <t>Project executing partner:</t>
    </r>
    <r>
      <rPr>
        <sz val="12"/>
        <rFont val="Times New Roman"/>
        <family val="1"/>
      </rPr>
      <t xml:space="preserve"> UNDP Turkmenistan</t>
    </r>
  </si>
  <si>
    <r>
      <rPr>
        <b/>
        <sz val="12"/>
        <rFont val="Times New Roman"/>
        <family val="1"/>
      </rPr>
      <t>Project implementation period:</t>
    </r>
    <r>
      <rPr>
        <sz val="12"/>
        <rFont val="Times New Roman"/>
        <family val="1"/>
      </rPr>
      <t xml:space="preserve"> 56 Months </t>
    </r>
  </si>
  <si>
    <t>03.2026 - 10.2030</t>
  </si>
  <si>
    <t>56 Months</t>
  </si>
  <si>
    <t xml:space="preserve">Date </t>
  </si>
  <si>
    <t xml:space="preserve">Siganture </t>
  </si>
  <si>
    <t>Select percentage (%) progress at chapter level from the dropdown</t>
  </si>
  <si>
    <t>Summary of what's been achieved under each deliverable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</si>
</sst>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 #,##0_-;_-* &quot;-&quot;??_-;_-@_-"/>
    <numFmt numFmtId="166" formatCode="[$-409]mmm\-yy;@"/>
    <numFmt numFmtId="167" formatCode="[$-409]mmmm\-yy;@"/>
  </numFmts>
  <fonts count="58">
    <font>
      <sz val="11"/>
      <color theme="1"/>
      <name val="Calibri"/>
      <family val="2"/>
      <scheme val="minor"/>
    </font>
    <font>
      <sz val="11"/>
      <color theme="1"/>
      <name val="Calibri"/>
      <family val="2"/>
      <scheme val="minor"/>
    </font>
    <font>
      <sz val="11"/>
      <color indexed="8"/>
      <name val="Helvetica Neue"/>
      <family val="2"/>
    </font>
    <font>
      <sz val="11"/>
      <color rgb="FFFF0000"/>
      <name val="Calibri"/>
      <family val="2"/>
      <scheme val="minor"/>
    </font>
    <font>
      <b/>
      <sz val="11"/>
      <color theme="1"/>
      <name val="Calibri"/>
      <family val="2"/>
      <scheme val="minor"/>
    </font>
    <font>
      <b/>
      <sz val="7"/>
      <color theme="1"/>
      <name val="Times New Roman"/>
      <family val="1"/>
    </font>
    <font>
      <sz val="7"/>
      <color theme="1"/>
      <name val="Times New Roman"/>
      <family val="1"/>
    </font>
    <font>
      <i/>
      <sz val="11"/>
      <color theme="1"/>
      <name val="Calibri"/>
      <family val="2"/>
      <scheme val="minor"/>
    </font>
    <font>
      <sz val="7"/>
      <color rgb="FFFF0000"/>
      <name val="Times New Roman"/>
      <family val="1"/>
    </font>
    <font>
      <b/>
      <sz val="11"/>
      <color rgb="FFFF0000"/>
      <name val="Calibri"/>
      <family val="2"/>
      <scheme val="minor"/>
    </font>
    <font>
      <sz val="8"/>
      <name val="Calibri"/>
      <family val="2"/>
      <scheme val="minor"/>
    </font>
    <font>
      <sz val="11"/>
      <color rgb="FF000000"/>
      <name val="Calibri"/>
      <family val="2"/>
    </font>
    <font>
      <b/>
      <sz val="11"/>
      <color rgb="FF000000"/>
      <name val="Calibri"/>
      <family val="2"/>
    </font>
    <font>
      <sz val="9"/>
      <color theme="1"/>
      <name val="Calibri"/>
      <family val="2"/>
      <scheme val="minor"/>
    </font>
    <font>
      <sz val="9"/>
      <name val="Calibri"/>
      <family val="2"/>
      <scheme val="minor"/>
    </font>
    <font>
      <b/>
      <sz val="9"/>
      <color theme="1"/>
      <name val="Calibri"/>
      <family val="2"/>
      <scheme val="minor"/>
    </font>
    <font>
      <sz val="9"/>
      <color rgb="FFFF0000"/>
      <name val="Calibri"/>
      <family val="2"/>
      <scheme val="minor"/>
    </font>
    <font>
      <b/>
      <sz val="8"/>
      <name val="Calibri"/>
      <family val="2"/>
      <scheme val="minor"/>
    </font>
    <font>
      <sz val="8"/>
      <color theme="1"/>
      <name val="Calibri"/>
      <family val="2"/>
      <scheme val="minor"/>
    </font>
    <font>
      <b/>
      <sz val="8"/>
      <color theme="1"/>
      <name val="Calibri"/>
      <family val="2"/>
      <scheme val="minor"/>
    </font>
    <font>
      <sz val="11"/>
      <color theme="1"/>
      <name val="Times New Roman"/>
      <family val="1"/>
    </font>
    <font>
      <i/>
      <sz val="11"/>
      <color rgb="FF000000"/>
      <name val="Calibri"/>
      <family val="2"/>
    </font>
    <font>
      <sz val="10"/>
      <name val="Arial"/>
      <family val="2"/>
    </font>
    <font>
      <b/>
      <sz val="12"/>
      <name val="Arial"/>
      <family val="2"/>
    </font>
    <font>
      <b/>
      <sz val="10"/>
      <name val="Arial"/>
      <family val="2"/>
    </font>
    <font>
      <b/>
      <sz val="10"/>
      <color rgb="FFFF0000"/>
      <name val="Arial"/>
      <family val="2"/>
    </font>
    <font>
      <sz val="10"/>
      <color rgb="FFFF0000"/>
      <name val="Arial"/>
      <family val="2"/>
    </font>
    <font>
      <b/>
      <sz val="14"/>
      <name val="Arial"/>
      <family val="2"/>
    </font>
    <font>
      <b/>
      <sz val="12"/>
      <color theme="1"/>
      <name val="Calibri"/>
      <family val="2"/>
      <scheme val="minor"/>
    </font>
    <font>
      <b/>
      <sz val="14"/>
      <color theme="1"/>
      <name val="Calibri"/>
      <family val="2"/>
      <scheme val="minor"/>
    </font>
    <font>
      <b/>
      <sz val="11"/>
      <color theme="1"/>
      <name val="Times New Roman"/>
      <family val="1"/>
    </font>
    <font>
      <sz val="12"/>
      <color theme="1"/>
      <name val="Times New Roman"/>
      <family val="1"/>
    </font>
    <font>
      <b/>
      <sz val="12"/>
      <color theme="1"/>
      <name val="Times New Roman"/>
      <family val="1"/>
    </font>
    <font>
      <b/>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sz val="10"/>
      <color rgb="FFFF0000"/>
      <name val="Times New Roman"/>
      <family val="1"/>
    </font>
    <font>
      <i/>
      <sz val="10"/>
      <color theme="1"/>
      <name val="Times New Roman"/>
      <family val="1"/>
    </font>
    <font>
      <sz val="10"/>
      <color rgb="FF00B0F0"/>
      <name val="Times New Roman"/>
      <family val="1"/>
    </font>
    <font>
      <sz val="12"/>
      <color rgb="FF00B0F0"/>
      <name val="Times New Roman"/>
      <family val="1"/>
    </font>
    <font>
      <sz val="12"/>
      <name val="Times New Roman"/>
      <family val="1"/>
    </font>
    <font>
      <b/>
      <sz val="12"/>
      <color rgb="FF000000"/>
      <name val="Times New Roman"/>
      <family val="1"/>
    </font>
    <font>
      <sz val="12"/>
      <color rgb="FF000000"/>
      <name val="Times New Roman"/>
      <family val="1"/>
    </font>
    <font>
      <sz val="11"/>
      <color rgb="FF000000"/>
      <name val="Calibri"/>
      <family val="2"/>
      <scheme val="minor"/>
    </font>
    <font>
      <u/>
      <sz val="11"/>
      <color rgb="FF000000"/>
      <name val="Calibri"/>
      <family val="2"/>
      <scheme val="minor"/>
    </font>
    <font>
      <b/>
      <sz val="9"/>
      <color rgb="FF000000"/>
      <name val="Times New Roman"/>
      <family val="1"/>
    </font>
    <font>
      <sz val="9"/>
      <color rgb="FF000000"/>
      <name val="Times New Roman"/>
      <family val="1"/>
    </font>
    <font>
      <b/>
      <sz val="9"/>
      <name val="Times New Roman"/>
      <family val="1"/>
    </font>
    <font>
      <b/>
      <sz val="12"/>
      <name val="Times New Roman"/>
      <family val="1"/>
    </font>
    <font>
      <sz val="10"/>
      <name val="Times New Roman"/>
      <family val="1"/>
      <charset val="204"/>
    </font>
    <font>
      <b/>
      <sz val="12"/>
      <color rgb="FFFF0000"/>
      <name val="Times New Roman"/>
      <family val="1"/>
    </font>
    <font>
      <b/>
      <sz val="11"/>
      <name val="Times New Roman"/>
      <family val="1"/>
    </font>
    <font>
      <b/>
      <sz val="10"/>
      <color theme="1"/>
      <name val="Roboto"/>
    </font>
  </fonts>
  <fills count="13">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9" tint="0.39997558519241921"/>
        <bgColor indexed="64"/>
      </patternFill>
    </fill>
  </fills>
  <borders count="84">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thin">
        <color auto="1"/>
      </bottom>
      <diagonal/>
    </border>
    <border>
      <left style="thin">
        <color auto="1"/>
      </left>
      <right style="thin">
        <color auto="1"/>
      </right>
      <top/>
      <bottom/>
      <diagonal/>
    </border>
    <border>
      <left style="medium">
        <color indexed="64"/>
      </left>
      <right style="hair">
        <color auto="1"/>
      </right>
      <top/>
      <bottom/>
      <diagonal/>
    </border>
    <border>
      <left style="hair">
        <color auto="1"/>
      </left>
      <right style="hair">
        <color auto="1"/>
      </right>
      <top/>
      <bottom/>
      <diagonal/>
    </border>
    <border>
      <left style="hair">
        <color auto="1"/>
      </left>
      <right style="medium">
        <color indexed="64"/>
      </right>
      <top/>
      <bottom/>
      <diagonal/>
    </border>
    <border>
      <left/>
      <right style="hair">
        <color auto="1"/>
      </right>
      <top/>
      <bottom/>
      <diagonal/>
    </border>
    <border>
      <left style="thin">
        <color auto="1"/>
      </left>
      <right/>
      <top style="thin">
        <color auto="1"/>
      </top>
      <bottom/>
      <diagonal/>
    </border>
    <border>
      <left style="medium">
        <color indexed="64"/>
      </left>
      <right style="hair">
        <color auto="1"/>
      </right>
      <top style="thin">
        <color auto="1"/>
      </top>
      <bottom style="medium">
        <color indexed="64"/>
      </bottom>
      <diagonal/>
    </border>
    <border>
      <left style="hair">
        <color auto="1"/>
      </left>
      <right style="hair">
        <color auto="1"/>
      </right>
      <top style="thin">
        <color auto="1"/>
      </top>
      <bottom style="medium">
        <color indexed="64"/>
      </bottom>
      <diagonal/>
    </border>
    <border>
      <left style="hair">
        <color auto="1"/>
      </left>
      <right style="medium">
        <color indexed="64"/>
      </right>
      <top style="thin">
        <color auto="1"/>
      </top>
      <bottom style="medium">
        <color indexed="64"/>
      </bottom>
      <diagonal/>
    </border>
    <border>
      <left/>
      <right style="hair">
        <color auto="1"/>
      </right>
      <top style="thin">
        <color auto="1"/>
      </top>
      <bottom style="medium">
        <color indexed="64"/>
      </bottom>
      <diagonal/>
    </border>
    <border>
      <left/>
      <right style="medium">
        <color indexed="64"/>
      </right>
      <top style="thin">
        <color auto="1"/>
      </top>
      <bottom style="medium">
        <color indexed="64"/>
      </bottom>
      <diagonal/>
    </border>
    <border>
      <left/>
      <right style="hair">
        <color auto="1"/>
      </right>
      <top style="thin">
        <color auto="1"/>
      </top>
      <bottom/>
      <diagonal/>
    </border>
    <border>
      <left style="thin">
        <color auto="1"/>
      </left>
      <right style="hair">
        <color auto="1"/>
      </right>
      <top style="medium">
        <color indexed="64"/>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style="thin">
        <color auto="1"/>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thin">
        <color auto="1"/>
      </top>
      <bottom style="thin">
        <color auto="1"/>
      </bottom>
      <diagonal/>
    </border>
    <border>
      <left/>
      <right style="hair">
        <color auto="1"/>
      </right>
      <top style="medium">
        <color indexed="64"/>
      </top>
      <bottom style="thin">
        <color auto="1"/>
      </bottom>
      <diagonal/>
    </border>
    <border>
      <left/>
      <right style="thin">
        <color indexed="64"/>
      </right>
      <top style="thin">
        <color indexed="64"/>
      </top>
      <bottom/>
      <diagonal/>
    </border>
    <border>
      <left style="thin">
        <color auto="1"/>
      </left>
      <right style="medium">
        <color indexed="64"/>
      </right>
      <top/>
      <bottom style="thin">
        <color auto="1"/>
      </bottom>
      <diagonal/>
    </border>
    <border>
      <left style="hair">
        <color auto="1"/>
      </left>
      <right style="medium">
        <color indexed="64"/>
      </right>
      <top style="thin">
        <color auto="1"/>
      </top>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right style="medium">
        <color indexed="64"/>
      </right>
      <top style="medium">
        <color indexed="64"/>
      </top>
      <bottom/>
      <diagonal/>
    </border>
    <border>
      <left style="medium">
        <color indexed="64"/>
      </left>
      <right style="hair">
        <color auto="1"/>
      </right>
      <top/>
      <bottom style="thin">
        <color auto="1"/>
      </bottom>
      <diagonal/>
    </border>
    <border>
      <left/>
      <right style="hair">
        <color auto="1"/>
      </right>
      <top/>
      <bottom style="thin">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thin">
        <color auto="1"/>
      </top>
      <bottom style="medium">
        <color indexed="64"/>
      </bottom>
      <diagonal/>
    </border>
    <border>
      <left/>
      <right style="medium">
        <color indexed="64"/>
      </right>
      <top style="thin">
        <color auto="1"/>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hair">
        <color auto="1"/>
      </right>
      <top style="medium">
        <color indexed="64"/>
      </top>
      <bottom style="thin">
        <color auto="1"/>
      </bottom>
      <diagonal/>
    </border>
    <border>
      <left style="medium">
        <color indexed="64"/>
      </left>
      <right/>
      <top/>
      <bottom style="thin">
        <color indexed="64"/>
      </bottom>
      <diagonal/>
    </border>
    <border>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auto="1"/>
      </top>
      <bottom style="medium">
        <color indexed="64"/>
      </bottom>
      <diagonal/>
    </border>
  </borders>
  <cellStyleXfs count="11">
    <xf numFmtId="0" fontId="0" fillId="0" borderId="0"/>
    <xf numFmtId="43" fontId="1" fillId="0" borderId="0" applyFont="0" applyFill="0" applyBorder="0" applyAlignment="0" applyProtection="0"/>
    <xf numFmtId="0" fontId="2" fillId="0" borderId="0" applyNumberFormat="0" applyFill="0" applyBorder="0" applyProtection="0">
      <alignment vertical="top"/>
    </xf>
    <xf numFmtId="164" fontId="1" fillId="0" borderId="0" applyFont="0" applyFill="0" applyBorder="0" applyAlignment="0" applyProtection="0"/>
    <xf numFmtId="9" fontId="1" fillId="0" borderId="0" applyFont="0" applyFill="0" applyBorder="0" applyAlignment="0" applyProtection="0"/>
    <xf numFmtId="0" fontId="22"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511">
    <xf numFmtId="0" fontId="0" fillId="0" borderId="0" xfId="0"/>
    <xf numFmtId="0" fontId="0" fillId="0" borderId="1" xfId="0" applyBorder="1"/>
    <xf numFmtId="0" fontId="0" fillId="0" borderId="1" xfId="0" applyBorder="1" applyAlignment="1">
      <alignment wrapText="1"/>
    </xf>
    <xf numFmtId="0" fontId="0" fillId="0" borderId="3" xfId="0" applyBorder="1"/>
    <xf numFmtId="0" fontId="0" fillId="0" borderId="2" xfId="0" applyBorder="1"/>
    <xf numFmtId="0" fontId="0" fillId="0" borderId="3" xfId="0" applyBorder="1" applyAlignment="1">
      <alignment wrapText="1"/>
    </xf>
    <xf numFmtId="165" fontId="0" fillId="0" borderId="0" xfId="1" applyNumberFormat="1" applyFont="1"/>
    <xf numFmtId="165" fontId="0" fillId="0" borderId="1" xfId="1" applyNumberFormat="1" applyFont="1" applyBorder="1"/>
    <xf numFmtId="0" fontId="0" fillId="0" borderId="0" xfId="0" applyAlignment="1">
      <alignment wrapText="1"/>
    </xf>
    <xf numFmtId="0" fontId="0" fillId="0" borderId="0" xfId="0" applyAlignment="1">
      <alignment horizontal="right"/>
    </xf>
    <xf numFmtId="9" fontId="0" fillId="0" borderId="0" xfId="0" applyNumberFormat="1"/>
    <xf numFmtId="0" fontId="3" fillId="0" borderId="0" xfId="0" applyFont="1"/>
    <xf numFmtId="165" fontId="0" fillId="0" borderId="0" xfId="1" applyNumberFormat="1" applyFont="1" applyAlignment="1">
      <alignment wrapText="1"/>
    </xf>
    <xf numFmtId="0" fontId="3" fillId="0" borderId="0" xfId="0" applyFont="1" applyAlignment="1">
      <alignment wrapText="1"/>
    </xf>
    <xf numFmtId="0" fontId="3" fillId="2" borderId="0" xfId="0" applyFont="1" applyFill="1" applyAlignment="1">
      <alignment wrapText="1"/>
    </xf>
    <xf numFmtId="0" fontId="0" fillId="2" borderId="0" xfId="0" applyFill="1" applyAlignment="1">
      <alignment wrapText="1"/>
    </xf>
    <xf numFmtId="0" fontId="4" fillId="0" borderId="0" xfId="0" applyFont="1"/>
    <xf numFmtId="165" fontId="4" fillId="0" borderId="0" xfId="1" applyNumberFormat="1" applyFont="1"/>
    <xf numFmtId="165" fontId="4" fillId="0" borderId="0" xfId="1" applyNumberFormat="1" applyFont="1" applyAlignment="1">
      <alignment wrapText="1"/>
    </xf>
    <xf numFmtId="1" fontId="3" fillId="0" borderId="0" xfId="0" applyNumberFormat="1" applyFont="1"/>
    <xf numFmtId="165" fontId="3" fillId="0" borderId="0" xfId="1" applyNumberFormat="1" applyFont="1"/>
    <xf numFmtId="0" fontId="9" fillId="0" borderId="0" xfId="0" applyFont="1" applyAlignment="1">
      <alignment wrapText="1"/>
    </xf>
    <xf numFmtId="165" fontId="4" fillId="0" borderId="0" xfId="0" applyNumberFormat="1" applyFont="1"/>
    <xf numFmtId="0" fontId="11" fillId="0" borderId="0" xfId="0" applyFont="1"/>
    <xf numFmtId="0" fontId="11" fillId="0" borderId="13" xfId="0" applyFont="1" applyBorder="1"/>
    <xf numFmtId="0" fontId="12" fillId="0" borderId="0" xfId="0" applyFont="1"/>
    <xf numFmtId="0" fontId="12" fillId="0" borderId="14" xfId="0" applyFont="1" applyBorder="1"/>
    <xf numFmtId="0" fontId="11" fillId="0" borderId="14" xfId="0" applyFont="1" applyBorder="1"/>
    <xf numFmtId="0" fontId="12" fillId="0" borderId="13" xfId="0" applyFont="1" applyBorder="1"/>
    <xf numFmtId="0" fontId="11" fillId="0" borderId="15" xfId="0" applyFont="1" applyBorder="1"/>
    <xf numFmtId="0" fontId="11" fillId="0" borderId="16" xfId="0" applyFont="1" applyBorder="1"/>
    <xf numFmtId="0" fontId="11" fillId="0" borderId="17" xfId="0" applyFont="1" applyBorder="1"/>
    <xf numFmtId="0" fontId="0" fillId="0" borderId="18" xfId="0" applyBorder="1"/>
    <xf numFmtId="0" fontId="4" fillId="0" borderId="18" xfId="0" applyFont="1" applyBorder="1"/>
    <xf numFmtId="0" fontId="4" fillId="0" borderId="18" xfId="0" applyFont="1" applyBorder="1" applyAlignment="1">
      <alignment horizontal="left" wrapText="1"/>
    </xf>
    <xf numFmtId="0" fontId="0" fillId="0" borderId="18" xfId="0" applyBorder="1" applyAlignment="1">
      <alignment horizontal="left" wrapText="1"/>
    </xf>
    <xf numFmtId="0" fontId="4" fillId="0" borderId="18" xfId="0" applyFont="1" applyBorder="1" applyAlignment="1">
      <alignment wrapText="1"/>
    </xf>
    <xf numFmtId="0" fontId="0" fillId="0" borderId="18" xfId="0" applyBorder="1" applyAlignment="1">
      <alignment wrapText="1"/>
    </xf>
    <xf numFmtId="165" fontId="4" fillId="0" borderId="18" xfId="1" applyNumberFormat="1" applyFont="1" applyBorder="1" applyAlignment="1">
      <alignment wrapText="1"/>
    </xf>
    <xf numFmtId="165" fontId="4" fillId="0" borderId="18" xfId="1" applyNumberFormat="1" applyFont="1" applyBorder="1"/>
    <xf numFmtId="165" fontId="4" fillId="0" borderId="18" xfId="1" applyNumberFormat="1" applyFont="1" applyBorder="1" applyAlignment="1">
      <alignment horizontal="left" wrapText="1"/>
    </xf>
    <xf numFmtId="0" fontId="0" fillId="0" borderId="18" xfId="0" applyBorder="1" applyAlignment="1">
      <alignment vertical="center" wrapText="1"/>
    </xf>
    <xf numFmtId="165" fontId="4" fillId="0" borderId="18" xfId="1" applyNumberFormat="1" applyFont="1" applyBorder="1" applyAlignment="1">
      <alignment vertical="center" wrapText="1"/>
    </xf>
    <xf numFmtId="0" fontId="3" fillId="0" borderId="18" xfId="0" applyFont="1" applyBorder="1" applyAlignment="1">
      <alignment vertical="center" wrapText="1"/>
    </xf>
    <xf numFmtId="0" fontId="4" fillId="0" borderId="18" xfId="0" applyFont="1" applyBorder="1" applyAlignment="1">
      <alignment vertical="center" wrapText="1"/>
    </xf>
    <xf numFmtId="0" fontId="13" fillId="0" borderId="0" xfId="0" applyFont="1" applyAlignment="1">
      <alignment wrapText="1"/>
    </xf>
    <xf numFmtId="0" fontId="16" fillId="5" borderId="39" xfId="0" applyFont="1" applyFill="1" applyBorder="1" applyAlignment="1">
      <alignment textRotation="90" wrapText="1"/>
    </xf>
    <xf numFmtId="0" fontId="13" fillId="0" borderId="18" xfId="0" applyFont="1" applyBorder="1" applyAlignment="1">
      <alignment wrapText="1"/>
    </xf>
    <xf numFmtId="0" fontId="13" fillId="0" borderId="18" xfId="0" applyFont="1" applyBorder="1" applyAlignment="1">
      <alignment horizontal="center" vertical="center" wrapText="1"/>
    </xf>
    <xf numFmtId="0" fontId="13" fillId="0" borderId="18" xfId="0" applyFont="1" applyBorder="1" applyAlignment="1">
      <alignment vertical="center" wrapText="1"/>
    </xf>
    <xf numFmtId="0" fontId="13" fillId="6" borderId="18" xfId="0" applyFont="1" applyFill="1" applyBorder="1" applyAlignment="1">
      <alignment wrapText="1"/>
    </xf>
    <xf numFmtId="9" fontId="13" fillId="0" borderId="18" xfId="4" applyFont="1" applyBorder="1" applyAlignment="1">
      <alignment vertical="center" wrapText="1"/>
    </xf>
    <xf numFmtId="0" fontId="13" fillId="5" borderId="44" xfId="0" applyFont="1" applyFill="1" applyBorder="1" applyAlignment="1">
      <alignment wrapText="1"/>
    </xf>
    <xf numFmtId="0" fontId="13" fillId="5" borderId="45" xfId="0" applyFont="1" applyFill="1" applyBorder="1" applyAlignment="1">
      <alignment wrapText="1"/>
    </xf>
    <xf numFmtId="0" fontId="13" fillId="0" borderId="19" xfId="0" applyFont="1" applyBorder="1" applyAlignment="1">
      <alignment wrapText="1"/>
    </xf>
    <xf numFmtId="0" fontId="13" fillId="0" borderId="20" xfId="0" applyFont="1" applyBorder="1" applyAlignment="1">
      <alignment wrapText="1"/>
    </xf>
    <xf numFmtId="0" fontId="13" fillId="5" borderId="18" xfId="0" applyFont="1" applyFill="1" applyBorder="1" applyAlignment="1">
      <alignment wrapText="1"/>
    </xf>
    <xf numFmtId="0" fontId="13" fillId="0" borderId="18" xfId="0" applyFont="1" applyBorder="1" applyAlignment="1">
      <alignment horizontal="left" vertical="center" wrapText="1" indent="1"/>
    </xf>
    <xf numFmtId="0" fontId="13" fillId="0" borderId="46" xfId="0" applyFont="1" applyBorder="1" applyAlignment="1">
      <alignment horizontal="center" wrapText="1"/>
    </xf>
    <xf numFmtId="0" fontId="13" fillId="0" borderId="46" xfId="0" applyFont="1" applyBorder="1" applyAlignment="1">
      <alignment wrapText="1"/>
    </xf>
    <xf numFmtId="0" fontId="13" fillId="0" borderId="0" xfId="0" applyFont="1" applyAlignment="1">
      <alignment horizontal="left" wrapText="1"/>
    </xf>
    <xf numFmtId="49" fontId="13" fillId="0" borderId="0" xfId="0" applyNumberFormat="1" applyFont="1"/>
    <xf numFmtId="0" fontId="18" fillId="0" borderId="0" xfId="0" applyFont="1" applyAlignment="1">
      <alignment wrapText="1"/>
    </xf>
    <xf numFmtId="166" fontId="10" fillId="3" borderId="28" xfId="0" applyNumberFormat="1" applyFont="1" applyFill="1" applyBorder="1" applyAlignment="1">
      <alignment textRotation="90" wrapText="1"/>
    </xf>
    <xf numFmtId="166" fontId="10" fillId="3" borderId="29" xfId="0" applyNumberFormat="1" applyFont="1" applyFill="1" applyBorder="1" applyAlignment="1">
      <alignment textRotation="90" wrapText="1"/>
    </xf>
    <xf numFmtId="166" fontId="10" fillId="3" borderId="30" xfId="0" applyNumberFormat="1" applyFont="1" applyFill="1" applyBorder="1" applyAlignment="1">
      <alignment textRotation="90" wrapText="1"/>
    </xf>
    <xf numFmtId="166" fontId="10" fillId="3" borderId="31" xfId="0" applyNumberFormat="1" applyFont="1" applyFill="1" applyBorder="1" applyAlignment="1">
      <alignment textRotation="90" wrapText="1"/>
    </xf>
    <xf numFmtId="166" fontId="10" fillId="3" borderId="14" xfId="0" applyNumberFormat="1" applyFont="1" applyFill="1" applyBorder="1" applyAlignment="1">
      <alignment textRotation="90" wrapText="1"/>
    </xf>
    <xf numFmtId="166" fontId="10" fillId="3" borderId="33" xfId="0" applyNumberFormat="1" applyFont="1" applyFill="1" applyBorder="1" applyAlignment="1">
      <alignment textRotation="90" wrapText="1"/>
    </xf>
    <xf numFmtId="166" fontId="10" fillId="3" borderId="34" xfId="0" applyNumberFormat="1" applyFont="1" applyFill="1" applyBorder="1" applyAlignment="1">
      <alignment textRotation="90" wrapText="1"/>
    </xf>
    <xf numFmtId="166" fontId="10" fillId="3" borderId="35" xfId="0" applyNumberFormat="1" applyFont="1" applyFill="1" applyBorder="1" applyAlignment="1">
      <alignment textRotation="90" wrapText="1"/>
    </xf>
    <xf numFmtId="166" fontId="10" fillId="3" borderId="36" xfId="0" applyNumberFormat="1" applyFont="1" applyFill="1" applyBorder="1" applyAlignment="1">
      <alignment textRotation="90" wrapText="1"/>
    </xf>
    <xf numFmtId="166" fontId="10" fillId="3" borderId="37" xfId="0" applyNumberFormat="1" applyFont="1" applyFill="1" applyBorder="1" applyAlignment="1">
      <alignment textRotation="90" wrapText="1"/>
    </xf>
    <xf numFmtId="0" fontId="13" fillId="0" borderId="7" xfId="0" applyFont="1" applyBorder="1" applyAlignment="1">
      <alignment horizontal="center" vertical="center" wrapText="1"/>
    </xf>
    <xf numFmtId="0" fontId="16" fillId="5" borderId="47" xfId="0" applyFont="1" applyFill="1" applyBorder="1" applyAlignment="1">
      <alignment textRotation="90" wrapText="1"/>
    </xf>
    <xf numFmtId="0" fontId="13" fillId="6" borderId="7" xfId="0" applyFont="1" applyFill="1" applyBorder="1" applyAlignment="1">
      <alignment wrapText="1"/>
    </xf>
    <xf numFmtId="0" fontId="13" fillId="6" borderId="41" xfId="0" applyFont="1" applyFill="1" applyBorder="1" applyAlignment="1">
      <alignment wrapText="1"/>
    </xf>
    <xf numFmtId="0" fontId="13" fillId="0" borderId="7" xfId="0" applyFont="1" applyBorder="1" applyAlignment="1">
      <alignment wrapText="1"/>
    </xf>
    <xf numFmtId="0" fontId="15" fillId="5" borderId="18" xfId="0" applyFont="1" applyFill="1" applyBorder="1" applyAlignment="1">
      <alignment vertical="center" wrapText="1"/>
    </xf>
    <xf numFmtId="0" fontId="13" fillId="5" borderId="18" xfId="0" applyFont="1" applyFill="1" applyBorder="1" applyAlignment="1">
      <alignment vertical="center" wrapText="1"/>
    </xf>
    <xf numFmtId="0" fontId="13" fillId="5" borderId="18"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3" fillId="6" borderId="21" xfId="0" applyFont="1" applyFill="1" applyBorder="1" applyAlignment="1">
      <alignment wrapText="1"/>
    </xf>
    <xf numFmtId="0" fontId="13" fillId="0" borderId="7" xfId="0" applyFont="1" applyBorder="1" applyAlignment="1">
      <alignment vertical="center" wrapText="1"/>
    </xf>
    <xf numFmtId="0" fontId="13" fillId="0" borderId="41" xfId="0" applyFont="1" applyBorder="1" applyAlignment="1">
      <alignment horizontal="center" vertical="center" wrapText="1"/>
    </xf>
    <xf numFmtId="0" fontId="15" fillId="5" borderId="18"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13" fillId="6" borderId="49" xfId="0" applyFont="1" applyFill="1" applyBorder="1" applyAlignment="1">
      <alignment wrapText="1"/>
    </xf>
    <xf numFmtId="0" fontId="16" fillId="5" borderId="50" xfId="0" applyFont="1" applyFill="1" applyBorder="1" applyAlignment="1">
      <alignment textRotation="90" wrapText="1"/>
    </xf>
    <xf numFmtId="0" fontId="16" fillId="5" borderId="1" xfId="0" applyFont="1" applyFill="1" applyBorder="1" applyAlignment="1">
      <alignment textRotation="90" wrapText="1"/>
    </xf>
    <xf numFmtId="0" fontId="13" fillId="5" borderId="21" xfId="0" applyFont="1" applyFill="1" applyBorder="1" applyAlignment="1">
      <alignment wrapText="1"/>
    </xf>
    <xf numFmtId="0" fontId="13" fillId="6" borderId="51" xfId="0" applyFont="1" applyFill="1" applyBorder="1" applyAlignment="1">
      <alignment wrapText="1"/>
    </xf>
    <xf numFmtId="0" fontId="13" fillId="6" borderId="3" xfId="0" applyFont="1" applyFill="1" applyBorder="1" applyAlignment="1">
      <alignment wrapText="1"/>
    </xf>
    <xf numFmtId="0" fontId="13" fillId="5" borderId="38" xfId="0" applyFont="1" applyFill="1" applyBorder="1" applyAlignment="1">
      <alignment wrapText="1"/>
    </xf>
    <xf numFmtId="0" fontId="16" fillId="5" borderId="5" xfId="0" applyFont="1" applyFill="1" applyBorder="1" applyAlignment="1">
      <alignment textRotation="90" wrapText="1"/>
    </xf>
    <xf numFmtId="0" fontId="16" fillId="5" borderId="52" xfId="0" applyFont="1" applyFill="1" applyBorder="1" applyAlignment="1">
      <alignment textRotation="90" wrapText="1"/>
    </xf>
    <xf numFmtId="0" fontId="13" fillId="6" borderId="52" xfId="0" applyFont="1" applyFill="1" applyBorder="1" applyAlignment="1">
      <alignment wrapText="1"/>
    </xf>
    <xf numFmtId="0" fontId="13" fillId="5" borderId="49" xfId="0" applyFont="1" applyFill="1" applyBorder="1" applyAlignment="1">
      <alignment wrapText="1"/>
    </xf>
    <xf numFmtId="0" fontId="13" fillId="0" borderId="49" xfId="0" applyFont="1" applyBorder="1" applyAlignment="1">
      <alignment wrapText="1"/>
    </xf>
    <xf numFmtId="0" fontId="13" fillId="6" borderId="8" xfId="0" applyFont="1" applyFill="1" applyBorder="1" applyAlignment="1">
      <alignment wrapText="1"/>
    </xf>
    <xf numFmtId="0" fontId="13" fillId="5" borderId="53" xfId="0" applyFont="1" applyFill="1" applyBorder="1" applyAlignment="1">
      <alignment wrapText="1"/>
    </xf>
    <xf numFmtId="0" fontId="13" fillId="6" borderId="54" xfId="0" applyFont="1" applyFill="1" applyBorder="1" applyAlignment="1">
      <alignment wrapText="1"/>
    </xf>
    <xf numFmtId="0" fontId="13" fillId="0" borderId="54" xfId="0" applyFont="1" applyBorder="1" applyAlignment="1">
      <alignment wrapText="1"/>
    </xf>
    <xf numFmtId="0" fontId="13" fillId="0" borderId="55" xfId="0" applyFont="1" applyBorder="1" applyAlignment="1">
      <alignment wrapText="1"/>
    </xf>
    <xf numFmtId="0" fontId="13" fillId="5" borderId="19" xfId="0" applyFont="1" applyFill="1" applyBorder="1" applyAlignment="1">
      <alignment wrapText="1"/>
    </xf>
    <xf numFmtId="0" fontId="13" fillId="0" borderId="0" xfId="0" applyFont="1" applyAlignment="1">
      <alignment horizontal="left" vertical="top" wrapText="1"/>
    </xf>
    <xf numFmtId="0" fontId="13" fillId="5" borderId="60" xfId="0" applyFont="1" applyFill="1" applyBorder="1" applyAlignment="1">
      <alignment wrapText="1"/>
    </xf>
    <xf numFmtId="0" fontId="13" fillId="0" borderId="60" xfId="0" applyFont="1" applyBorder="1" applyAlignment="1">
      <alignment vertical="top" wrapText="1"/>
    </xf>
    <xf numFmtId="0" fontId="14" fillId="6" borderId="60" xfId="0" applyFont="1" applyFill="1" applyBorder="1" applyAlignment="1">
      <alignment vertical="top" wrapText="1"/>
    </xf>
    <xf numFmtId="0" fontId="13" fillId="6" borderId="60" xfId="0" applyFont="1" applyFill="1" applyBorder="1" applyAlignment="1">
      <alignment vertical="top" wrapText="1"/>
    </xf>
    <xf numFmtId="0" fontId="13" fillId="0" borderId="55" xfId="0" applyFont="1" applyBorder="1" applyAlignment="1">
      <alignment vertical="top" wrapText="1"/>
    </xf>
    <xf numFmtId="166" fontId="10" fillId="3" borderId="62" xfId="0" applyNumberFormat="1" applyFont="1" applyFill="1" applyBorder="1" applyAlignment="1">
      <alignment textRotation="90" wrapText="1"/>
    </xf>
    <xf numFmtId="166" fontId="10" fillId="3" borderId="63" xfId="0" applyNumberFormat="1" applyFont="1" applyFill="1" applyBorder="1" applyAlignment="1">
      <alignment textRotation="90" wrapText="1"/>
    </xf>
    <xf numFmtId="166" fontId="10" fillId="3" borderId="64" xfId="0" applyNumberFormat="1" applyFont="1" applyFill="1" applyBorder="1" applyAlignment="1">
      <alignment textRotation="90" wrapText="1"/>
    </xf>
    <xf numFmtId="0" fontId="15" fillId="7" borderId="10" xfId="0" applyFont="1" applyFill="1" applyBorder="1" applyAlignment="1">
      <alignment vertical="center" wrapText="1"/>
    </xf>
    <xf numFmtId="0" fontId="18" fillId="7" borderId="61" xfId="0" applyFont="1" applyFill="1" applyBorder="1" applyAlignment="1">
      <alignment wrapText="1"/>
    </xf>
    <xf numFmtId="0" fontId="15" fillId="7" borderId="0" xfId="0" applyFont="1" applyFill="1" applyAlignment="1">
      <alignment vertical="center" wrapText="1"/>
    </xf>
    <xf numFmtId="0" fontId="18" fillId="7" borderId="14" xfId="0" applyFont="1" applyFill="1" applyBorder="1" applyAlignment="1">
      <alignment wrapText="1"/>
    </xf>
    <xf numFmtId="0" fontId="19" fillId="4" borderId="48" xfId="0" applyFont="1" applyFill="1" applyBorder="1" applyAlignment="1">
      <alignment horizontal="center" vertical="center" wrapText="1"/>
    </xf>
    <xf numFmtId="0" fontId="19" fillId="4" borderId="56" xfId="0" applyFont="1" applyFill="1" applyBorder="1" applyAlignment="1">
      <alignment horizontal="center" vertical="center"/>
    </xf>
    <xf numFmtId="0" fontId="20" fillId="0" borderId="18" xfId="0" applyFont="1" applyBorder="1" applyAlignment="1">
      <alignment vertical="center"/>
    </xf>
    <xf numFmtId="0" fontId="13" fillId="5" borderId="60" xfId="0" applyFont="1" applyFill="1" applyBorder="1" applyAlignment="1">
      <alignment horizontal="left" vertical="top" wrapText="1"/>
    </xf>
    <xf numFmtId="0" fontId="13" fillId="5" borderId="65" xfId="0" applyFont="1" applyFill="1" applyBorder="1" applyAlignment="1">
      <alignment vertical="top" wrapText="1"/>
    </xf>
    <xf numFmtId="0" fontId="14" fillId="5" borderId="60" xfId="0" applyFont="1" applyFill="1" applyBorder="1" applyAlignment="1">
      <alignment vertical="top" wrapText="1"/>
    </xf>
    <xf numFmtId="0" fontId="13" fillId="5" borderId="60" xfId="0" applyFont="1" applyFill="1" applyBorder="1" applyAlignment="1">
      <alignment vertical="top" wrapText="1"/>
    </xf>
    <xf numFmtId="0" fontId="13" fillId="0" borderId="0" xfId="0" applyFont="1" applyAlignment="1">
      <alignment horizontal="center" wrapText="1"/>
    </xf>
    <xf numFmtId="0" fontId="13" fillId="0" borderId="6" xfId="0" applyFont="1" applyBorder="1" applyAlignment="1">
      <alignment horizontal="center" vertical="center" wrapText="1"/>
    </xf>
    <xf numFmtId="0" fontId="21" fillId="0" borderId="13" xfId="0" applyFont="1" applyBorder="1"/>
    <xf numFmtId="0" fontId="21" fillId="0" borderId="15" xfId="0" applyFont="1" applyBorder="1"/>
    <xf numFmtId="0" fontId="11" fillId="2" borderId="0" xfId="0" applyFont="1" applyFill="1"/>
    <xf numFmtId="0" fontId="20" fillId="0" borderId="0" xfId="0" applyFont="1" applyAlignment="1">
      <alignment vertical="center" wrapText="1"/>
    </xf>
    <xf numFmtId="0" fontId="0" fillId="0" borderId="0" xfId="0" applyAlignment="1">
      <alignment horizontal="left" wrapText="1"/>
    </xf>
    <xf numFmtId="0" fontId="12" fillId="0" borderId="0" xfId="0" applyFont="1" applyAlignment="1">
      <alignment wrapText="1"/>
    </xf>
    <xf numFmtId="0" fontId="11" fillId="0" borderId="0" xfId="0" applyFont="1" applyAlignment="1">
      <alignment wrapText="1"/>
    </xf>
    <xf numFmtId="0" fontId="12" fillId="0" borderId="0" xfId="0" applyFont="1" applyAlignment="1">
      <alignment horizontal="left" wrapText="1"/>
    </xf>
    <xf numFmtId="0" fontId="11" fillId="0" borderId="18" xfId="0" applyFont="1" applyBorder="1" applyAlignment="1">
      <alignment wrapText="1"/>
    </xf>
    <xf numFmtId="0" fontId="12" fillId="0" borderId="18" xfId="0" applyFont="1" applyBorder="1" applyAlignment="1">
      <alignment wrapText="1"/>
    </xf>
    <xf numFmtId="0" fontId="12" fillId="0" borderId="18" xfId="0" applyFont="1" applyBorder="1" applyAlignment="1">
      <alignment horizontal="center" wrapText="1"/>
    </xf>
    <xf numFmtId="0" fontId="0" fillId="0" borderId="0" xfId="0" applyAlignment="1">
      <alignment horizontal="left"/>
    </xf>
    <xf numFmtId="0" fontId="11" fillId="0" borderId="0" xfId="0" applyFont="1" applyAlignment="1">
      <alignment horizontal="left"/>
    </xf>
    <xf numFmtId="0" fontId="11" fillId="0" borderId="0" xfId="0" applyFont="1" applyAlignment="1">
      <alignment horizontal="left" wrapText="1"/>
    </xf>
    <xf numFmtId="0" fontId="11" fillId="0" borderId="18" xfId="0" applyFont="1" applyBorder="1" applyAlignment="1">
      <alignment horizontal="left"/>
    </xf>
    <xf numFmtId="0" fontId="11" fillId="0" borderId="18" xfId="0" applyFont="1" applyBorder="1" applyAlignment="1">
      <alignment horizontal="left" wrapText="1"/>
    </xf>
    <xf numFmtId="0" fontId="12" fillId="0" borderId="18" xfId="0" applyFont="1" applyBorder="1" applyAlignment="1">
      <alignment horizontal="left" wrapText="1"/>
    </xf>
    <xf numFmtId="0" fontId="12" fillId="0" borderId="18" xfId="0" applyFont="1" applyBorder="1" applyAlignment="1">
      <alignment horizontal="left"/>
    </xf>
    <xf numFmtId="0" fontId="0" fillId="0" borderId="18" xfId="0" applyBorder="1" applyAlignment="1">
      <alignment horizontal="left"/>
    </xf>
    <xf numFmtId="0" fontId="12" fillId="2" borderId="18" xfId="0" applyFont="1" applyFill="1" applyBorder="1" applyAlignment="1">
      <alignment wrapText="1"/>
    </xf>
    <xf numFmtId="0" fontId="11" fillId="2" borderId="18" xfId="0" applyFont="1" applyFill="1" applyBorder="1" applyAlignment="1">
      <alignment horizontal="left" wrapText="1"/>
    </xf>
    <xf numFmtId="0" fontId="0" fillId="0" borderId="0" xfId="0" pivotButton="1"/>
    <xf numFmtId="9" fontId="0" fillId="0" borderId="0" xfId="4" applyFont="1"/>
    <xf numFmtId="0" fontId="0" fillId="0" borderId="41" xfId="0" applyBorder="1" applyAlignment="1">
      <alignment wrapText="1"/>
    </xf>
    <xf numFmtId="165" fontId="4" fillId="0" borderId="41" xfId="1" applyNumberFormat="1" applyFont="1" applyBorder="1"/>
    <xf numFmtId="2" fontId="0" fillId="0" borderId="0" xfId="0" applyNumberFormat="1"/>
    <xf numFmtId="0" fontId="22" fillId="0" borderId="0" xfId="2" applyFont="1" applyFill="1">
      <alignment vertical="top"/>
    </xf>
    <xf numFmtId="0" fontId="22" fillId="0" borderId="0" xfId="2" applyFont="1" applyFill="1" applyAlignment="1">
      <alignment vertical="top" wrapText="1"/>
    </xf>
    <xf numFmtId="0" fontId="22" fillId="0" borderId="0" xfId="2" applyFont="1" applyFill="1" applyAlignment="1">
      <alignment horizontal="center" vertical="top" wrapText="1"/>
    </xf>
    <xf numFmtId="0" fontId="22" fillId="0" borderId="68" xfId="2" applyFont="1" applyFill="1" applyBorder="1">
      <alignment vertical="top"/>
    </xf>
    <xf numFmtId="0" fontId="22" fillId="0" borderId="69" xfId="2" applyFont="1" applyFill="1" applyBorder="1">
      <alignment vertical="top"/>
    </xf>
    <xf numFmtId="0" fontId="22" fillId="0" borderId="69" xfId="2" applyFont="1" applyFill="1" applyBorder="1" applyAlignment="1">
      <alignment vertical="top" wrapText="1"/>
    </xf>
    <xf numFmtId="0" fontId="22" fillId="0" borderId="70" xfId="2" applyFont="1" applyFill="1" applyBorder="1" applyAlignment="1">
      <alignment vertical="top" wrapText="1"/>
    </xf>
    <xf numFmtId="0" fontId="22" fillId="0" borderId="71" xfId="2" applyFont="1" applyFill="1" applyBorder="1">
      <alignment vertical="top"/>
    </xf>
    <xf numFmtId="0" fontId="22" fillId="0" borderId="71" xfId="2" applyFont="1" applyFill="1" applyBorder="1" applyAlignment="1">
      <alignment vertical="top" wrapText="1"/>
    </xf>
    <xf numFmtId="0" fontId="22" fillId="0" borderId="72" xfId="2" applyFont="1" applyFill="1" applyBorder="1" applyAlignment="1">
      <alignment vertical="top" wrapText="1"/>
    </xf>
    <xf numFmtId="0" fontId="22" fillId="0" borderId="69" xfId="2" applyFont="1" applyFill="1" applyBorder="1" applyAlignment="1">
      <alignment horizontal="left" vertical="top" wrapText="1"/>
    </xf>
    <xf numFmtId="0" fontId="26" fillId="0" borderId="70" xfId="2" applyFont="1" applyFill="1" applyBorder="1" applyAlignment="1">
      <alignment vertical="top" wrapText="1"/>
    </xf>
    <xf numFmtId="165" fontId="29" fillId="0" borderId="18" xfId="1" applyNumberFormat="1" applyFont="1" applyBorder="1" applyAlignment="1">
      <alignment wrapText="1"/>
    </xf>
    <xf numFmtId="0" fontId="29" fillId="0" borderId="18" xfId="0" applyFont="1" applyBorder="1" applyAlignment="1">
      <alignment vertical="center" wrapText="1"/>
    </xf>
    <xf numFmtId="165" fontId="29" fillId="0" borderId="18" xfId="1" applyNumberFormat="1" applyFont="1" applyBorder="1" applyAlignment="1">
      <alignment vertical="center" wrapText="1"/>
    </xf>
    <xf numFmtId="165" fontId="29" fillId="0" borderId="18" xfId="1" applyNumberFormat="1" applyFont="1" applyFill="1" applyBorder="1" applyAlignment="1">
      <alignment vertical="center" wrapText="1"/>
    </xf>
    <xf numFmtId="166" fontId="20" fillId="0" borderId="0" xfId="6" applyNumberFormat="1" applyFont="1" applyAlignment="1">
      <alignment horizontal="center" wrapText="1"/>
    </xf>
    <xf numFmtId="166" fontId="20" fillId="0" borderId="18" xfId="6" applyNumberFormat="1" applyFont="1" applyBorder="1" applyAlignment="1">
      <alignment horizontal="center" wrapText="1"/>
    </xf>
    <xf numFmtId="0" fontId="0" fillId="0" borderId="21" xfId="0" applyBorder="1" applyAlignment="1">
      <alignment horizontal="center"/>
    </xf>
    <xf numFmtId="165" fontId="4" fillId="0" borderId="21" xfId="1" applyNumberFormat="1" applyFont="1" applyBorder="1" applyAlignment="1">
      <alignment horizontal="center"/>
    </xf>
    <xf numFmtId="165" fontId="29" fillId="0" borderId="18" xfId="1" applyNumberFormat="1" applyFont="1" applyBorder="1" applyAlignment="1">
      <alignment horizontal="center" wrapText="1"/>
    </xf>
    <xf numFmtId="165" fontId="29" fillId="0" borderId="18" xfId="1" applyNumberFormat="1" applyFont="1" applyFill="1" applyBorder="1" applyAlignment="1">
      <alignment horizontal="center" wrapText="1"/>
    </xf>
    <xf numFmtId="165" fontId="0" fillId="0" borderId="18" xfId="0" applyNumberFormat="1" applyBorder="1"/>
    <xf numFmtId="165" fontId="4" fillId="0" borderId="18" xfId="1" applyNumberFormat="1" applyFont="1" applyBorder="1" applyAlignment="1"/>
    <xf numFmtId="0" fontId="28" fillId="0" borderId="18" xfId="0" applyFont="1" applyBorder="1" applyAlignment="1">
      <alignment horizontal="left" wrapText="1"/>
    </xf>
    <xf numFmtId="0" fontId="30" fillId="0" borderId="18" xfId="0" applyFont="1" applyBorder="1" applyAlignment="1">
      <alignment wrapText="1"/>
    </xf>
    <xf numFmtId="0" fontId="31" fillId="0" borderId="0" xfId="0" applyFont="1"/>
    <xf numFmtId="0" fontId="31" fillId="0" borderId="0" xfId="0" applyFont="1" applyAlignment="1">
      <alignment horizontal="center" wrapText="1"/>
    </xf>
    <xf numFmtId="165" fontId="31" fillId="0" borderId="0" xfId="1" applyNumberFormat="1" applyFont="1"/>
    <xf numFmtId="0" fontId="31" fillId="0" borderId="0" xfId="0" applyFont="1" applyAlignment="1">
      <alignment horizontal="left" wrapText="1"/>
    </xf>
    <xf numFmtId="165" fontId="31" fillId="0" borderId="0" xfId="0" applyNumberFormat="1" applyFont="1"/>
    <xf numFmtId="0" fontId="31" fillId="0" borderId="0" xfId="0" applyFont="1" applyAlignment="1">
      <alignment wrapText="1"/>
    </xf>
    <xf numFmtId="165" fontId="32" fillId="0" borderId="0" xfId="1" applyNumberFormat="1" applyFont="1"/>
    <xf numFmtId="0" fontId="31" fillId="0" borderId="18" xfId="0" applyFont="1" applyBorder="1"/>
    <xf numFmtId="0" fontId="31" fillId="0" borderId="18" xfId="0" applyFont="1" applyBorder="1" applyAlignment="1">
      <alignment wrapText="1"/>
    </xf>
    <xf numFmtId="165" fontId="32" fillId="0" borderId="18" xfId="3" applyNumberFormat="1" applyFont="1" applyBorder="1"/>
    <xf numFmtId="0" fontId="32" fillId="0" borderId="18" xfId="0" applyFont="1" applyBorder="1" applyAlignment="1">
      <alignment wrapText="1"/>
    </xf>
    <xf numFmtId="165" fontId="32" fillId="0" borderId="18" xfId="1" applyNumberFormat="1" applyFont="1" applyBorder="1" applyAlignment="1">
      <alignment wrapText="1"/>
    </xf>
    <xf numFmtId="0" fontId="31" fillId="0" borderId="18" xfId="0" applyFont="1" applyBorder="1" applyAlignment="1">
      <alignment vertical="center" wrapText="1"/>
    </xf>
    <xf numFmtId="165" fontId="32" fillId="0" borderId="18" xfId="1" applyNumberFormat="1" applyFont="1" applyBorder="1" applyAlignment="1">
      <alignment vertical="center" wrapText="1"/>
    </xf>
    <xf numFmtId="165" fontId="31" fillId="0" borderId="18" xfId="3" applyNumberFormat="1" applyFont="1" applyBorder="1"/>
    <xf numFmtId="165" fontId="32" fillId="0" borderId="18" xfId="1" applyNumberFormat="1" applyFont="1" applyBorder="1" applyAlignment="1">
      <alignment horizontal="left" wrapText="1"/>
    </xf>
    <xf numFmtId="165" fontId="32" fillId="0" borderId="18" xfId="3" applyNumberFormat="1" applyFont="1" applyBorder="1" applyAlignment="1">
      <alignment horizontal="center"/>
    </xf>
    <xf numFmtId="166" fontId="35" fillId="3" borderId="28" xfId="0" applyNumberFormat="1" applyFont="1" applyFill="1" applyBorder="1"/>
    <xf numFmtId="166" fontId="35" fillId="3" borderId="29" xfId="0" applyNumberFormat="1" applyFont="1" applyFill="1" applyBorder="1"/>
    <xf numFmtId="166" fontId="35" fillId="3" borderId="31" xfId="0" applyNumberFormat="1" applyFont="1" applyFill="1" applyBorder="1"/>
    <xf numFmtId="166" fontId="35" fillId="3" borderId="30" xfId="0" applyNumberFormat="1" applyFont="1" applyFill="1" applyBorder="1"/>
    <xf numFmtId="0" fontId="37" fillId="0" borderId="0" xfId="0" applyFont="1" applyAlignment="1">
      <alignment wrapText="1"/>
    </xf>
    <xf numFmtId="166" fontId="40" fillId="3" borderId="34" xfId="0" applyNumberFormat="1" applyFont="1" applyFill="1" applyBorder="1" applyAlignment="1">
      <alignment textRotation="90" wrapText="1"/>
    </xf>
    <xf numFmtId="166" fontId="40" fillId="3" borderId="35" xfId="0" applyNumberFormat="1" applyFont="1" applyFill="1" applyBorder="1" applyAlignment="1">
      <alignment textRotation="90" wrapText="1"/>
    </xf>
    <xf numFmtId="166" fontId="40" fillId="3" borderId="36" xfId="0" applyNumberFormat="1" applyFont="1" applyFill="1" applyBorder="1" applyAlignment="1">
      <alignment textRotation="90" wrapText="1"/>
    </xf>
    <xf numFmtId="166" fontId="40" fillId="3" borderId="74" xfId="0" applyNumberFormat="1" applyFont="1" applyFill="1" applyBorder="1" applyAlignment="1">
      <alignment textRotation="90" wrapText="1"/>
    </xf>
    <xf numFmtId="0" fontId="37" fillId="7" borderId="14" xfId="0" applyFont="1" applyFill="1" applyBorder="1" applyAlignment="1">
      <alignment wrapText="1"/>
    </xf>
    <xf numFmtId="0" fontId="38" fillId="5" borderId="18" xfId="0" applyFont="1" applyFill="1" applyBorder="1" applyAlignment="1">
      <alignment vertical="center" wrapText="1"/>
    </xf>
    <xf numFmtId="0" fontId="41" fillId="5" borderId="39" xfId="0" applyFont="1" applyFill="1" applyBorder="1" applyAlignment="1">
      <alignment textRotation="90" wrapText="1"/>
    </xf>
    <xf numFmtId="0" fontId="41" fillId="5" borderId="5" xfId="0" applyFont="1" applyFill="1" applyBorder="1" applyAlignment="1">
      <alignment textRotation="90" wrapText="1"/>
    </xf>
    <xf numFmtId="0" fontId="38" fillId="4" borderId="48" xfId="0" applyFont="1" applyFill="1" applyBorder="1" applyAlignment="1">
      <alignment horizontal="center" vertical="center" wrapText="1"/>
    </xf>
    <xf numFmtId="0" fontId="38" fillId="4" borderId="56" xfId="0" applyFont="1" applyFill="1" applyBorder="1" applyAlignment="1">
      <alignment horizontal="center" vertical="center"/>
    </xf>
    <xf numFmtId="0" fontId="41" fillId="5" borderId="47" xfId="0" applyFont="1" applyFill="1" applyBorder="1" applyAlignment="1">
      <alignment textRotation="90" wrapText="1"/>
    </xf>
    <xf numFmtId="0" fontId="41" fillId="5" borderId="52" xfId="0" applyFont="1" applyFill="1" applyBorder="1" applyAlignment="1">
      <alignment textRotation="90" wrapText="1"/>
    </xf>
    <xf numFmtId="0" fontId="37" fillId="5" borderId="60" xfId="0" applyFont="1" applyFill="1" applyBorder="1" applyAlignment="1">
      <alignment wrapText="1"/>
    </xf>
    <xf numFmtId="0" fontId="37" fillId="0" borderId="18" xfId="0" applyFont="1" applyBorder="1" applyAlignment="1">
      <alignment horizontal="center" vertical="center" wrapText="1"/>
    </xf>
    <xf numFmtId="0" fontId="37" fillId="6" borderId="21" xfId="0" applyFont="1" applyFill="1" applyBorder="1" applyAlignment="1">
      <alignment wrapText="1"/>
    </xf>
    <xf numFmtId="0" fontId="37" fillId="6" borderId="18" xfId="0" applyFont="1" applyFill="1" applyBorder="1" applyAlignment="1">
      <alignment wrapText="1"/>
    </xf>
    <xf numFmtId="0" fontId="37" fillId="6" borderId="49" xfId="0" applyFont="1" applyFill="1" applyBorder="1" applyAlignment="1">
      <alignment wrapText="1"/>
    </xf>
    <xf numFmtId="0" fontId="37" fillId="6" borderId="20" xfId="0" applyFont="1" applyFill="1" applyBorder="1" applyAlignment="1">
      <alignment wrapText="1"/>
    </xf>
    <xf numFmtId="0" fontId="42" fillId="0" borderId="60" xfId="0" applyFont="1" applyBorder="1" applyAlignment="1">
      <alignment vertical="top" wrapText="1"/>
    </xf>
    <xf numFmtId="0" fontId="37" fillId="0" borderId="60" xfId="0" applyFont="1" applyBorder="1" applyAlignment="1">
      <alignment vertical="top" wrapText="1"/>
    </xf>
    <xf numFmtId="0" fontId="37" fillId="6" borderId="52" xfId="0" applyFont="1" applyFill="1" applyBorder="1" applyAlignment="1">
      <alignment wrapText="1"/>
    </xf>
    <xf numFmtId="0" fontId="37" fillId="5" borderId="18" xfId="0" applyFont="1" applyFill="1" applyBorder="1" applyAlignment="1">
      <alignment horizontal="center" vertical="center" wrapText="1"/>
    </xf>
    <xf numFmtId="0" fontId="37" fillId="5" borderId="21" xfId="0" applyFont="1" applyFill="1" applyBorder="1" applyAlignment="1">
      <alignment wrapText="1"/>
    </xf>
    <xf numFmtId="0" fontId="37" fillId="5" borderId="18" xfId="0" applyFont="1" applyFill="1" applyBorder="1" applyAlignment="1">
      <alignment wrapText="1"/>
    </xf>
    <xf numFmtId="0" fontId="37" fillId="5" borderId="49" xfId="0" applyFont="1" applyFill="1" applyBorder="1" applyAlignment="1">
      <alignment wrapText="1"/>
    </xf>
    <xf numFmtId="0" fontId="37" fillId="5" borderId="20" xfId="0" applyFont="1" applyFill="1" applyBorder="1" applyAlignment="1">
      <alignment wrapText="1"/>
    </xf>
    <xf numFmtId="0" fontId="37" fillId="5" borderId="60" xfId="0" applyFont="1" applyFill="1" applyBorder="1" applyAlignment="1">
      <alignment horizontal="left" vertical="top" wrapText="1"/>
    </xf>
    <xf numFmtId="0" fontId="37" fillId="0" borderId="49" xfId="0" applyFont="1" applyBorder="1" applyAlignment="1">
      <alignment wrapText="1"/>
    </xf>
    <xf numFmtId="0" fontId="37" fillId="0" borderId="65" xfId="0" applyFont="1" applyBorder="1" applyAlignment="1">
      <alignment vertical="top" wrapText="1"/>
    </xf>
    <xf numFmtId="0" fontId="37" fillId="5" borderId="65" xfId="0" applyFont="1" applyFill="1" applyBorder="1" applyAlignment="1">
      <alignment vertical="top" wrapText="1"/>
    </xf>
    <xf numFmtId="0" fontId="40" fillId="6" borderId="60" xfId="0" applyFont="1" applyFill="1" applyBorder="1" applyAlignment="1">
      <alignment vertical="top" wrapText="1"/>
    </xf>
    <xf numFmtId="0" fontId="37" fillId="0" borderId="7" xfId="0" applyFont="1" applyBorder="1" applyAlignment="1">
      <alignment horizontal="center" vertical="center" wrapText="1"/>
    </xf>
    <xf numFmtId="0" fontId="37" fillId="6" borderId="8" xfId="0" applyFont="1" applyFill="1" applyBorder="1" applyAlignment="1">
      <alignment wrapText="1"/>
    </xf>
    <xf numFmtId="0" fontId="37" fillId="6" borderId="7" xfId="0" applyFont="1" applyFill="1" applyBorder="1" applyAlignment="1">
      <alignment wrapText="1"/>
    </xf>
    <xf numFmtId="0" fontId="40" fillId="5" borderId="60" xfId="0" applyFont="1" applyFill="1" applyBorder="1" applyAlignment="1">
      <alignment vertical="top" wrapText="1"/>
    </xf>
    <xf numFmtId="0" fontId="37" fillId="0" borderId="41" xfId="0" applyFont="1" applyBorder="1" applyAlignment="1">
      <alignment horizontal="center" vertical="center" wrapText="1"/>
    </xf>
    <xf numFmtId="0" fontId="37" fillId="6" borderId="41" xfId="0" applyFont="1" applyFill="1" applyBorder="1" applyAlignment="1">
      <alignment wrapText="1"/>
    </xf>
    <xf numFmtId="0" fontId="37" fillId="6" borderId="60" xfId="0" applyFont="1" applyFill="1" applyBorder="1" applyAlignment="1">
      <alignment vertical="top" wrapText="1"/>
    </xf>
    <xf numFmtId="0" fontId="37" fillId="5" borderId="60" xfId="0" applyFont="1" applyFill="1" applyBorder="1" applyAlignment="1">
      <alignment vertical="top" wrapText="1"/>
    </xf>
    <xf numFmtId="0" fontId="37" fillId="0" borderId="0" xfId="0" applyFont="1" applyAlignment="1">
      <alignment vertical="center" wrapText="1"/>
    </xf>
    <xf numFmtId="0" fontId="37" fillId="6" borderId="75" xfId="0" applyFont="1" applyFill="1" applyBorder="1" applyAlignment="1">
      <alignment wrapText="1"/>
    </xf>
    <xf numFmtId="0" fontId="37" fillId="0" borderId="18" xfId="0" applyFont="1" applyBorder="1" applyAlignment="1">
      <alignment horizontal="left" vertical="center" wrapText="1" indent="1"/>
    </xf>
    <xf numFmtId="49" fontId="37" fillId="0" borderId="0" xfId="0" applyNumberFormat="1" applyFont="1"/>
    <xf numFmtId="0" fontId="32" fillId="0" borderId="0" xfId="0" applyFont="1" applyAlignment="1">
      <alignment wrapText="1"/>
    </xf>
    <xf numFmtId="0" fontId="32" fillId="0" borderId="1" xfId="0" applyFont="1" applyBorder="1" applyAlignment="1">
      <alignment wrapText="1"/>
    </xf>
    <xf numFmtId="0" fontId="32" fillId="0" borderId="18" xfId="0" applyFont="1" applyBorder="1" applyAlignment="1">
      <alignment horizontal="left" wrapText="1"/>
    </xf>
    <xf numFmtId="0" fontId="45" fillId="0" borderId="0" xfId="0" applyFont="1"/>
    <xf numFmtId="0" fontId="48" fillId="0" borderId="0" xfId="0" applyFont="1" applyAlignment="1">
      <alignment wrapText="1"/>
    </xf>
    <xf numFmtId="0" fontId="4" fillId="9" borderId="0" xfId="0" applyFont="1" applyFill="1"/>
    <xf numFmtId="0" fontId="0" fillId="9" borderId="0" xfId="0" applyFill="1"/>
    <xf numFmtId="165" fontId="32" fillId="10" borderId="18" xfId="1" applyNumberFormat="1" applyFont="1" applyFill="1" applyBorder="1" applyAlignment="1">
      <alignment vertical="center" wrapText="1"/>
    </xf>
    <xf numFmtId="165" fontId="31" fillId="10" borderId="18" xfId="3" applyNumberFormat="1" applyFont="1" applyFill="1" applyBorder="1"/>
    <xf numFmtId="165" fontId="32" fillId="10" borderId="18" xfId="1" applyNumberFormat="1" applyFont="1" applyFill="1" applyBorder="1" applyAlignment="1">
      <alignment horizontal="left" wrapText="1"/>
    </xf>
    <xf numFmtId="165" fontId="32" fillId="0" borderId="18" xfId="1" applyNumberFormat="1" applyFont="1" applyFill="1" applyBorder="1" applyAlignment="1">
      <alignment vertical="center" wrapText="1"/>
    </xf>
    <xf numFmtId="165" fontId="31" fillId="0" borderId="18" xfId="3" applyNumberFormat="1" applyFont="1" applyFill="1" applyBorder="1"/>
    <xf numFmtId="165" fontId="32" fillId="12" borderId="18" xfId="1" applyNumberFormat="1" applyFont="1" applyFill="1" applyBorder="1" applyAlignment="1">
      <alignment horizontal="left" wrapText="1"/>
    </xf>
    <xf numFmtId="165" fontId="31" fillId="12" borderId="18" xfId="3" applyNumberFormat="1" applyFont="1" applyFill="1" applyBorder="1"/>
    <xf numFmtId="165" fontId="32" fillId="12" borderId="18" xfId="3" applyNumberFormat="1" applyFont="1" applyFill="1" applyBorder="1"/>
    <xf numFmtId="165" fontId="32" fillId="12" borderId="18" xfId="1" applyNumberFormat="1" applyFont="1" applyFill="1" applyBorder="1"/>
    <xf numFmtId="165" fontId="32" fillId="12" borderId="18" xfId="1" applyNumberFormat="1" applyFont="1" applyFill="1" applyBorder="1" applyAlignment="1">
      <alignment vertical="center" wrapText="1"/>
    </xf>
    <xf numFmtId="0" fontId="34" fillId="0" borderId="18" xfId="0" applyFont="1" applyBorder="1" applyAlignment="1">
      <alignment horizontal="center" vertical="center" wrapText="1"/>
    </xf>
    <xf numFmtId="0" fontId="36" fillId="5" borderId="18" xfId="0" applyFont="1" applyFill="1" applyBorder="1" applyAlignment="1">
      <alignment horizontal="center" vertical="center" wrapText="1"/>
    </xf>
    <xf numFmtId="0" fontId="37" fillId="5" borderId="75" xfId="0" applyFont="1" applyFill="1" applyBorder="1" applyAlignment="1">
      <alignment wrapText="1"/>
    </xf>
    <xf numFmtId="165" fontId="53" fillId="0" borderId="18" xfId="1" applyNumberFormat="1" applyFont="1" applyBorder="1" applyAlignment="1">
      <alignment vertical="center" wrapText="1"/>
    </xf>
    <xf numFmtId="0" fontId="37" fillId="5" borderId="41" xfId="0" applyFont="1" applyFill="1" applyBorder="1" applyAlignment="1">
      <alignment vertical="center" wrapText="1"/>
    </xf>
    <xf numFmtId="166" fontId="40" fillId="3" borderId="33" xfId="0" applyNumberFormat="1" applyFont="1" applyFill="1" applyBorder="1" applyAlignment="1">
      <alignment textRotation="90" wrapText="1"/>
    </xf>
    <xf numFmtId="0" fontId="41" fillId="5" borderId="78" xfId="0" applyFont="1" applyFill="1" applyBorder="1" applyAlignment="1">
      <alignment textRotation="90" wrapText="1"/>
    </xf>
    <xf numFmtId="0" fontId="41" fillId="5" borderId="79" xfId="0" applyFont="1" applyFill="1" applyBorder="1" applyAlignment="1">
      <alignment textRotation="90" wrapText="1"/>
    </xf>
    <xf numFmtId="0" fontId="37" fillId="6" borderId="40" xfId="0" applyFont="1" applyFill="1" applyBorder="1" applyAlignment="1">
      <alignment wrapText="1"/>
    </xf>
    <xf numFmtId="0" fontId="37" fillId="5" borderId="40" xfId="0" applyFont="1" applyFill="1" applyBorder="1" applyAlignment="1">
      <alignment wrapText="1"/>
    </xf>
    <xf numFmtId="0" fontId="38" fillId="5" borderId="47" xfId="0" applyFont="1" applyFill="1" applyBorder="1" applyAlignment="1">
      <alignment vertical="center" wrapText="1"/>
    </xf>
    <xf numFmtId="0" fontId="38" fillId="5" borderId="19" xfId="0" applyFont="1" applyFill="1" applyBorder="1" applyAlignment="1">
      <alignment vertical="center" wrapText="1"/>
    </xf>
    <xf numFmtId="0" fontId="37" fillId="0" borderId="19" xfId="0" applyFont="1" applyBorder="1" applyAlignment="1">
      <alignment vertical="center" wrapText="1"/>
    </xf>
    <xf numFmtId="9" fontId="37" fillId="0" borderId="19" xfId="4" applyFont="1" applyBorder="1" applyAlignment="1">
      <alignment vertical="center" wrapText="1"/>
    </xf>
    <xf numFmtId="0" fontId="40" fillId="0" borderId="19" xfId="0" applyFont="1" applyBorder="1" applyAlignment="1">
      <alignment vertical="center" wrapText="1"/>
    </xf>
    <xf numFmtId="0" fontId="37" fillId="0" borderId="19" xfId="0" applyFont="1" applyBorder="1" applyAlignment="1">
      <alignment wrapText="1"/>
    </xf>
    <xf numFmtId="0" fontId="37" fillId="0" borderId="32" xfId="0" applyFont="1" applyBorder="1" applyAlignment="1">
      <alignment vertical="center" wrapText="1"/>
    </xf>
    <xf numFmtId="0" fontId="40" fillId="0" borderId="32" xfId="0" applyFont="1" applyBorder="1" applyAlignment="1">
      <alignment vertical="center" wrapText="1"/>
    </xf>
    <xf numFmtId="0" fontId="37" fillId="0" borderId="19" xfId="0" applyFont="1" applyBorder="1" applyAlignment="1">
      <alignment vertical="center"/>
    </xf>
    <xf numFmtId="0" fontId="37" fillId="6" borderId="6" xfId="0" applyFont="1" applyFill="1" applyBorder="1" applyAlignment="1">
      <alignment wrapText="1"/>
    </xf>
    <xf numFmtId="0" fontId="37" fillId="6" borderId="43" xfId="0" applyFont="1" applyFill="1" applyBorder="1" applyAlignment="1">
      <alignment wrapText="1"/>
    </xf>
    <xf numFmtId="0" fontId="45" fillId="10" borderId="18" xfId="0" quotePrefix="1" applyFont="1" applyFill="1" applyBorder="1" applyAlignment="1">
      <alignment horizontal="right" vertical="center"/>
    </xf>
    <xf numFmtId="0" fontId="45" fillId="10" borderId="18" xfId="0" applyFont="1" applyFill="1" applyBorder="1" applyAlignment="1">
      <alignment vertical="center" wrapText="1"/>
    </xf>
    <xf numFmtId="0" fontId="45" fillId="0" borderId="18" xfId="0" quotePrefix="1" applyFont="1" applyBorder="1" applyAlignment="1">
      <alignment horizontal="right" vertical="center"/>
    </xf>
    <xf numFmtId="0" fontId="45" fillId="0" borderId="18" xfId="0" applyFont="1" applyBorder="1" applyAlignment="1">
      <alignment vertical="center" wrapText="1"/>
    </xf>
    <xf numFmtId="0" fontId="45" fillId="10" borderId="18" xfId="0" applyFont="1" applyFill="1" applyBorder="1" applyAlignment="1">
      <alignment vertical="center"/>
    </xf>
    <xf numFmtId="0" fontId="45" fillId="11" borderId="7" xfId="0" applyFont="1" applyFill="1" applyBorder="1" applyAlignment="1">
      <alignment vertical="center" wrapText="1"/>
    </xf>
    <xf numFmtId="0" fontId="45" fillId="0" borderId="18" xfId="0" applyFont="1" applyBorder="1" applyAlignment="1">
      <alignment vertical="center"/>
    </xf>
    <xf numFmtId="0" fontId="45" fillId="0" borderId="7" xfId="0" applyFont="1" applyBorder="1" applyAlignment="1">
      <alignment vertical="center" wrapText="1"/>
    </xf>
    <xf numFmtId="0" fontId="45" fillId="0" borderId="41" xfId="0" applyFont="1" applyBorder="1" applyAlignment="1">
      <alignment vertical="center" wrapText="1"/>
    </xf>
    <xf numFmtId="0" fontId="45" fillId="0" borderId="0" xfId="0" applyFont="1" applyAlignment="1">
      <alignment vertical="center" wrapText="1"/>
    </xf>
    <xf numFmtId="0" fontId="45" fillId="10" borderId="0" xfId="0" applyFont="1" applyFill="1"/>
    <xf numFmtId="0" fontId="45" fillId="0" borderId="18" xfId="0" quotePrefix="1" applyFont="1" applyBorder="1" applyAlignment="1">
      <alignment vertical="center" wrapText="1"/>
    </xf>
    <xf numFmtId="0" fontId="45" fillId="12" borderId="18" xfId="0" applyFont="1" applyFill="1" applyBorder="1" applyAlignment="1">
      <alignment vertical="center" wrapText="1"/>
    </xf>
    <xf numFmtId="0" fontId="45" fillId="12" borderId="18" xfId="0" applyFont="1" applyFill="1" applyBorder="1"/>
    <xf numFmtId="0" fontId="53" fillId="12" borderId="18" xfId="0" applyFont="1" applyFill="1" applyBorder="1" applyAlignment="1">
      <alignment vertical="center" wrapText="1"/>
    </xf>
    <xf numFmtId="165" fontId="53" fillId="0" borderId="18" xfId="1" applyNumberFormat="1" applyFont="1" applyFill="1" applyBorder="1" applyAlignment="1">
      <alignment vertical="center" wrapText="1"/>
    </xf>
    <xf numFmtId="165" fontId="45" fillId="0" borderId="18" xfId="3" applyNumberFormat="1" applyFont="1" applyFill="1" applyBorder="1"/>
    <xf numFmtId="165" fontId="32" fillId="0" borderId="18" xfId="1" applyNumberFormat="1" applyFont="1" applyFill="1" applyBorder="1" applyAlignment="1">
      <alignment horizontal="left" wrapText="1"/>
    </xf>
    <xf numFmtId="165" fontId="55" fillId="0" borderId="0" xfId="1" applyNumberFormat="1" applyFont="1" applyFill="1"/>
    <xf numFmtId="0" fontId="45" fillId="0" borderId="18" xfId="0" applyFont="1" applyBorder="1"/>
    <xf numFmtId="0" fontId="45" fillId="10" borderId="18" xfId="0" applyFont="1" applyFill="1" applyBorder="1"/>
    <xf numFmtId="0" fontId="45" fillId="10" borderId="18" xfId="0" applyFont="1" applyFill="1" applyBorder="1" applyAlignment="1">
      <alignment wrapText="1"/>
    </xf>
    <xf numFmtId="0" fontId="45" fillId="0" borderId="0" xfId="0" applyFont="1" applyAlignment="1">
      <alignment vertical="center"/>
    </xf>
    <xf numFmtId="0" fontId="53" fillId="0" borderId="0" xfId="0" applyFont="1" applyAlignment="1">
      <alignment vertical="center" wrapText="1"/>
    </xf>
    <xf numFmtId="0" fontId="45" fillId="0" borderId="0" xfId="0" applyFont="1" applyAlignment="1">
      <alignment horizontal="center" wrapText="1"/>
    </xf>
    <xf numFmtId="165" fontId="45" fillId="0" borderId="0" xfId="1" applyNumberFormat="1" applyFont="1"/>
    <xf numFmtId="0" fontId="45" fillId="0" borderId="0" xfId="0" applyFont="1" applyAlignment="1">
      <alignment horizontal="left" wrapText="1"/>
    </xf>
    <xf numFmtId="0" fontId="53" fillId="0" borderId="0" xfId="0" applyFont="1" applyAlignment="1">
      <alignment wrapText="1"/>
    </xf>
    <xf numFmtId="165" fontId="45" fillId="0" borderId="0" xfId="0" applyNumberFormat="1" applyFont="1"/>
    <xf numFmtId="0" fontId="53" fillId="0" borderId="1" xfId="0" applyFont="1" applyBorder="1" applyAlignment="1">
      <alignment wrapText="1"/>
    </xf>
    <xf numFmtId="0" fontId="45" fillId="0" borderId="18" xfId="0" applyFont="1" applyBorder="1" applyAlignment="1">
      <alignment wrapText="1"/>
    </xf>
    <xf numFmtId="165" fontId="53" fillId="0" borderId="18" xfId="3" applyNumberFormat="1" applyFont="1" applyBorder="1" applyAlignment="1">
      <alignment horizontal="center"/>
    </xf>
    <xf numFmtId="0" fontId="56" fillId="0" borderId="18" xfId="0" applyFont="1" applyBorder="1" applyAlignment="1">
      <alignment wrapText="1"/>
    </xf>
    <xf numFmtId="0" fontId="53" fillId="0" borderId="18" xfId="0" applyFont="1" applyBorder="1" applyAlignment="1">
      <alignment horizontal="left" wrapText="1"/>
    </xf>
    <xf numFmtId="0" fontId="53" fillId="0" borderId="18" xfId="0" applyFont="1" applyBorder="1" applyAlignment="1">
      <alignment wrapText="1"/>
    </xf>
    <xf numFmtId="165" fontId="53" fillId="0" borderId="18" xfId="1" applyNumberFormat="1" applyFont="1" applyBorder="1" applyAlignment="1">
      <alignment wrapText="1"/>
    </xf>
    <xf numFmtId="165" fontId="53" fillId="0" borderId="18" xfId="3" applyNumberFormat="1" applyFont="1" applyBorder="1"/>
    <xf numFmtId="165" fontId="45" fillId="0" borderId="18" xfId="3" applyNumberFormat="1" applyFont="1" applyBorder="1"/>
    <xf numFmtId="165" fontId="53" fillId="12" borderId="18" xfId="1" applyNumberFormat="1" applyFont="1" applyFill="1" applyBorder="1"/>
    <xf numFmtId="165" fontId="45" fillId="12" borderId="18" xfId="3" applyNumberFormat="1" applyFont="1" applyFill="1" applyBorder="1"/>
    <xf numFmtId="165" fontId="53" fillId="0" borderId="18" xfId="1" applyNumberFormat="1" applyFont="1" applyBorder="1" applyAlignment="1">
      <alignment horizontal="left" wrapText="1"/>
    </xf>
    <xf numFmtId="165" fontId="53" fillId="0" borderId="18" xfId="1" applyNumberFormat="1" applyFont="1" applyFill="1" applyBorder="1" applyAlignment="1">
      <alignment horizontal="left" wrapText="1"/>
    </xf>
    <xf numFmtId="165" fontId="53" fillId="12" borderId="18" xfId="1" applyNumberFormat="1" applyFont="1" applyFill="1" applyBorder="1" applyAlignment="1">
      <alignment horizontal="left" wrapText="1"/>
    </xf>
    <xf numFmtId="165" fontId="53" fillId="12" borderId="18" xfId="1" applyNumberFormat="1" applyFont="1" applyFill="1" applyBorder="1" applyAlignment="1">
      <alignment vertical="center" wrapText="1"/>
    </xf>
    <xf numFmtId="165" fontId="53" fillId="0" borderId="18" xfId="3" applyNumberFormat="1" applyFont="1" applyFill="1" applyBorder="1"/>
    <xf numFmtId="43" fontId="45" fillId="0" borderId="0" xfId="0" applyNumberFormat="1" applyFont="1"/>
    <xf numFmtId="165" fontId="45" fillId="0" borderId="0" xfId="1" applyNumberFormat="1" applyFont="1" applyFill="1"/>
    <xf numFmtId="3" fontId="45" fillId="0" borderId="0" xfId="0" applyNumberFormat="1" applyFont="1"/>
    <xf numFmtId="165" fontId="53" fillId="0" borderId="0" xfId="1" applyNumberFormat="1" applyFont="1" applyFill="1" applyBorder="1" applyAlignment="1">
      <alignment vertical="center" wrapText="1"/>
    </xf>
    <xf numFmtId="0" fontId="45" fillId="0" borderId="0" xfId="0" applyFont="1" applyAlignment="1">
      <alignment wrapText="1"/>
    </xf>
    <xf numFmtId="165" fontId="53" fillId="0" borderId="0" xfId="1" applyNumberFormat="1" applyFont="1"/>
    <xf numFmtId="165" fontId="53" fillId="10" borderId="18" xfId="1" applyNumberFormat="1" applyFont="1" applyFill="1" applyBorder="1" applyAlignment="1">
      <alignment horizontal="left" wrapText="1"/>
    </xf>
    <xf numFmtId="165" fontId="45" fillId="10" borderId="18" xfId="3" applyNumberFormat="1" applyFont="1" applyFill="1" applyBorder="1"/>
    <xf numFmtId="165" fontId="53" fillId="10" borderId="18" xfId="1" applyNumberFormat="1" applyFont="1" applyFill="1" applyBorder="1" applyAlignment="1">
      <alignment vertical="center" wrapText="1"/>
    </xf>
    <xf numFmtId="165" fontId="53" fillId="12" borderId="18" xfId="3" applyNumberFormat="1" applyFont="1" applyFill="1" applyBorder="1"/>
    <xf numFmtId="0" fontId="45" fillId="10" borderId="18" xfId="0" applyFont="1" applyFill="1" applyBorder="1" applyAlignment="1">
      <alignment horizontal="right" vertical="center"/>
    </xf>
    <xf numFmtId="9" fontId="45" fillId="10" borderId="18" xfId="0" applyNumberFormat="1" applyFont="1" applyFill="1" applyBorder="1" applyAlignment="1">
      <alignment wrapText="1"/>
    </xf>
    <xf numFmtId="165" fontId="53" fillId="10" borderId="18" xfId="1" applyNumberFormat="1" applyFont="1" applyFill="1" applyBorder="1"/>
    <xf numFmtId="165" fontId="45" fillId="10" borderId="18" xfId="0" applyNumberFormat="1" applyFont="1" applyFill="1" applyBorder="1"/>
    <xf numFmtId="9" fontId="45" fillId="10" borderId="18" xfId="0" applyNumberFormat="1" applyFont="1" applyFill="1" applyBorder="1" applyAlignment="1">
      <alignment vertical="center" wrapText="1"/>
    </xf>
    <xf numFmtId="9" fontId="45" fillId="10" borderId="18" xfId="0" applyNumberFormat="1" applyFont="1" applyFill="1" applyBorder="1" applyAlignment="1">
      <alignment vertical="top" wrapText="1"/>
    </xf>
    <xf numFmtId="0" fontId="45" fillId="5" borderId="18" xfId="0" applyFont="1" applyFill="1" applyBorder="1" applyAlignment="1">
      <alignment vertical="center" wrapText="1"/>
    </xf>
    <xf numFmtId="0" fontId="45" fillId="5" borderId="18" xfId="0" applyFont="1" applyFill="1" applyBorder="1" applyAlignment="1">
      <alignment vertical="center"/>
    </xf>
    <xf numFmtId="165" fontId="45" fillId="5" borderId="18" xfId="1" applyNumberFormat="1" applyFont="1" applyFill="1" applyBorder="1" applyAlignment="1">
      <alignment vertical="center" wrapText="1"/>
    </xf>
    <xf numFmtId="0" fontId="38" fillId="7" borderId="13" xfId="0" applyFont="1" applyFill="1" applyBorder="1" applyAlignment="1">
      <alignment vertical="center" wrapText="1"/>
    </xf>
    <xf numFmtId="0" fontId="54" fillId="0" borderId="1" xfId="0" applyFont="1" applyBorder="1" applyAlignment="1">
      <alignment horizontal="left" vertical="center"/>
    </xf>
    <xf numFmtId="0" fontId="43" fillId="0" borderId="1" xfId="2" applyFont="1" applyFill="1" applyBorder="1" applyAlignment="1">
      <alignment horizontal="center" vertical="center"/>
    </xf>
    <xf numFmtId="0" fontId="40" fillId="0" borderId="1" xfId="0" applyFont="1" applyBorder="1" applyAlignment="1">
      <alignment horizontal="center" vertical="center"/>
    </xf>
    <xf numFmtId="0" fontId="37" fillId="0" borderId="1" xfId="0" applyFont="1" applyBorder="1" applyAlignment="1">
      <alignment wrapText="1"/>
    </xf>
    <xf numFmtId="0" fontId="4" fillId="0" borderId="18" xfId="10" applyFont="1" applyBorder="1"/>
    <xf numFmtId="0" fontId="4" fillId="0" borderId="0" xfId="10" applyFont="1"/>
    <xf numFmtId="0" fontId="20" fillId="0" borderId="18" xfId="10" applyFont="1" applyBorder="1" applyAlignment="1">
      <alignment vertical="center"/>
    </xf>
    <xf numFmtId="0" fontId="1" fillId="0" borderId="18" xfId="10" applyBorder="1"/>
    <xf numFmtId="0" fontId="1" fillId="0" borderId="0" xfId="10"/>
    <xf numFmtId="0" fontId="37" fillId="0" borderId="18" xfId="0" applyFont="1" applyBorder="1" applyAlignment="1">
      <alignment wrapText="1"/>
    </xf>
    <xf numFmtId="0" fontId="37" fillId="7" borderId="32" xfId="0" applyFont="1" applyFill="1" applyBorder="1" applyAlignment="1">
      <alignment wrapText="1"/>
    </xf>
    <xf numFmtId="0" fontId="37" fillId="7" borderId="80" xfId="0" applyFont="1" applyFill="1" applyBorder="1" applyAlignment="1">
      <alignment wrapText="1"/>
    </xf>
    <xf numFmtId="0" fontId="37" fillId="7" borderId="51" xfId="0" applyFont="1" applyFill="1" applyBorder="1" applyAlignment="1">
      <alignment wrapText="1"/>
    </xf>
    <xf numFmtId="0" fontId="37" fillId="7" borderId="22" xfId="0" applyFont="1" applyFill="1" applyBorder="1" applyAlignment="1">
      <alignment wrapText="1"/>
    </xf>
    <xf numFmtId="0" fontId="37" fillId="7" borderId="0" xfId="0" applyFont="1" applyFill="1" applyAlignment="1">
      <alignment wrapText="1"/>
    </xf>
    <xf numFmtId="0" fontId="37" fillId="7" borderId="2" xfId="0" applyFont="1" applyFill="1" applyBorder="1" applyAlignment="1">
      <alignment wrapText="1"/>
    </xf>
    <xf numFmtId="0" fontId="37" fillId="0" borderId="7" xfId="0" applyFont="1" applyBorder="1" applyAlignment="1">
      <alignment wrapText="1"/>
    </xf>
    <xf numFmtId="0" fontId="12" fillId="2" borderId="19" xfId="0" applyFont="1" applyFill="1" applyBorder="1" applyAlignment="1">
      <alignment horizontal="center" wrapText="1"/>
    </xf>
    <xf numFmtId="0" fontId="12" fillId="2" borderId="20" xfId="0" applyFont="1" applyFill="1" applyBorder="1" applyAlignment="1">
      <alignment horizontal="center" wrapText="1"/>
    </xf>
    <xf numFmtId="0" fontId="12" fillId="2" borderId="21" xfId="0" applyFont="1" applyFill="1" applyBorder="1" applyAlignment="1">
      <alignment horizontal="center" wrapText="1"/>
    </xf>
    <xf numFmtId="0" fontId="12" fillId="2" borderId="18" xfId="0" applyFont="1" applyFill="1" applyBorder="1" applyAlignment="1">
      <alignment horizontal="left"/>
    </xf>
    <xf numFmtId="0" fontId="12" fillId="2" borderId="10" xfId="0" applyFont="1" applyFill="1" applyBorder="1"/>
    <xf numFmtId="0" fontId="12" fillId="2" borderId="11" xfId="0" applyFont="1" applyFill="1" applyBorder="1"/>
    <xf numFmtId="0" fontId="12" fillId="2" borderId="12" xfId="0" applyFont="1" applyFill="1" applyBorder="1"/>
    <xf numFmtId="0" fontId="12" fillId="8" borderId="10" xfId="0" applyFont="1" applyFill="1" applyBorder="1"/>
    <xf numFmtId="0" fontId="12" fillId="8" borderId="11" xfId="0" applyFont="1" applyFill="1" applyBorder="1"/>
    <xf numFmtId="0" fontId="12" fillId="8" borderId="12" xfId="0" applyFont="1" applyFill="1" applyBorder="1"/>
    <xf numFmtId="0" fontId="27" fillId="0" borderId="16" xfId="2" applyFont="1" applyFill="1" applyBorder="1" applyAlignment="1">
      <alignment horizontal="left" vertical="top"/>
    </xf>
    <xf numFmtId="0" fontId="23" fillId="0" borderId="67" xfId="2" applyFont="1" applyFill="1" applyBorder="1" applyAlignment="1">
      <alignment horizontal="center" vertical="center" wrapText="1"/>
    </xf>
    <xf numFmtId="0" fontId="23" fillId="0" borderId="6" xfId="2" applyFont="1" applyFill="1" applyBorder="1" applyAlignment="1">
      <alignment horizontal="center" vertical="center" wrapText="1"/>
    </xf>
    <xf numFmtId="0" fontId="23" fillId="0" borderId="4" xfId="2" applyFont="1" applyFill="1" applyBorder="1" applyAlignment="1">
      <alignment horizontal="center" vertical="center" wrapText="1"/>
    </xf>
    <xf numFmtId="0" fontId="23" fillId="0" borderId="7" xfId="2" applyFont="1" applyFill="1" applyBorder="1" applyAlignment="1">
      <alignment horizontal="center" vertical="center" wrapText="1"/>
    </xf>
    <xf numFmtId="0" fontId="23" fillId="0" borderId="5" xfId="2" applyFont="1" applyFill="1" applyBorder="1" applyAlignment="1">
      <alignment horizontal="center" vertical="center" wrapText="1"/>
    </xf>
    <xf numFmtId="0" fontId="23" fillId="0" borderId="8" xfId="2" applyFont="1" applyFill="1" applyBorder="1" applyAlignment="1">
      <alignment horizontal="center" vertical="center" wrapText="1"/>
    </xf>
    <xf numFmtId="0" fontId="24" fillId="0" borderId="73" xfId="2" applyFont="1" applyFill="1" applyBorder="1" applyAlignment="1">
      <alignment horizontal="center" vertical="center" wrapText="1"/>
    </xf>
    <xf numFmtId="0" fontId="24" fillId="0" borderId="71" xfId="2" applyFont="1" applyFill="1" applyBorder="1" applyAlignment="1">
      <alignment horizontal="center" vertical="center" wrapText="1"/>
    </xf>
    <xf numFmtId="167" fontId="45" fillId="0" borderId="0" xfId="2" applyNumberFormat="1" applyFont="1" applyBorder="1" applyAlignment="1">
      <alignment horizontal="left"/>
    </xf>
    <xf numFmtId="0" fontId="45" fillId="0" borderId="0" xfId="0" applyFont="1" applyAlignment="1">
      <alignment horizontal="center" wrapText="1"/>
    </xf>
    <xf numFmtId="0" fontId="45" fillId="0" borderId="0" xfId="0" applyFont="1" applyAlignment="1">
      <alignment horizontal="left" wrapText="1"/>
    </xf>
    <xf numFmtId="0" fontId="53" fillId="12" borderId="19" xfId="0" applyFont="1" applyFill="1" applyBorder="1" applyAlignment="1">
      <alignment horizontal="left" vertical="center" wrapText="1"/>
    </xf>
    <xf numFmtId="0" fontId="53" fillId="12" borderId="20" xfId="0" applyFont="1" applyFill="1" applyBorder="1" applyAlignment="1">
      <alignment horizontal="left" vertical="center" wrapText="1"/>
    </xf>
    <xf numFmtId="0" fontId="53" fillId="12" borderId="21" xfId="0" applyFont="1" applyFill="1" applyBorder="1" applyAlignment="1">
      <alignment horizontal="left" vertical="center" wrapText="1"/>
    </xf>
    <xf numFmtId="0" fontId="53" fillId="0" borderId="19" xfId="0" applyFont="1" applyBorder="1" applyAlignment="1">
      <alignment horizontal="left" vertical="center" wrapText="1"/>
    </xf>
    <xf numFmtId="0" fontId="53" fillId="0" borderId="21" xfId="0" applyFont="1" applyBorder="1" applyAlignment="1">
      <alignment horizontal="left" vertical="center" wrapText="1"/>
    </xf>
    <xf numFmtId="0" fontId="53" fillId="12" borderId="19" xfId="0" applyFont="1" applyFill="1" applyBorder="1" applyAlignment="1">
      <alignment horizontal="left" wrapText="1"/>
    </xf>
    <xf numFmtId="0" fontId="53" fillId="12" borderId="20" xfId="0" applyFont="1" applyFill="1" applyBorder="1" applyAlignment="1">
      <alignment horizontal="left" wrapText="1"/>
    </xf>
    <xf numFmtId="0" fontId="53" fillId="12" borderId="21" xfId="0" applyFont="1" applyFill="1" applyBorder="1" applyAlignment="1">
      <alignment horizontal="left" wrapText="1"/>
    </xf>
    <xf numFmtId="0" fontId="32" fillId="0" borderId="19" xfId="0" applyFont="1" applyBorder="1" applyAlignment="1">
      <alignment horizontal="left" vertical="center" wrapText="1"/>
    </xf>
    <xf numFmtId="0" fontId="32" fillId="0" borderId="21" xfId="0" applyFont="1" applyBorder="1" applyAlignment="1">
      <alignment horizontal="left" vertical="center" wrapText="1"/>
    </xf>
    <xf numFmtId="0" fontId="32" fillId="12" borderId="19" xfId="0" applyFont="1" applyFill="1" applyBorder="1" applyAlignment="1">
      <alignment horizontal="left" wrapText="1"/>
    </xf>
    <xf numFmtId="0" fontId="32" fillId="12" borderId="20" xfId="0" applyFont="1" applyFill="1" applyBorder="1" applyAlignment="1">
      <alignment horizontal="left" wrapText="1"/>
    </xf>
    <xf numFmtId="0" fontId="32" fillId="12" borderId="21" xfId="0" applyFont="1" applyFill="1" applyBorder="1" applyAlignment="1">
      <alignment horizontal="left" wrapText="1"/>
    </xf>
    <xf numFmtId="0" fontId="31" fillId="0" borderId="0" xfId="0" applyFont="1" applyAlignment="1">
      <alignment horizontal="center" wrapText="1"/>
    </xf>
    <xf numFmtId="0" fontId="47" fillId="0" borderId="0" xfId="0" applyFont="1" applyAlignment="1">
      <alignment horizontal="left" wrapText="1"/>
    </xf>
    <xf numFmtId="0" fontId="31" fillId="0" borderId="0" xfId="0" applyFont="1" applyAlignment="1">
      <alignment horizontal="left" wrapText="1"/>
    </xf>
    <xf numFmtId="167" fontId="31" fillId="0" borderId="0" xfId="2" applyNumberFormat="1" applyFont="1" applyBorder="1" applyAlignment="1">
      <alignment horizontal="left"/>
    </xf>
    <xf numFmtId="0" fontId="29" fillId="0" borderId="7" xfId="0" applyFont="1" applyBorder="1" applyAlignment="1">
      <alignment horizontal="left" vertical="center" wrapText="1"/>
    </xf>
    <xf numFmtId="0" fontId="29" fillId="0" borderId="41" xfId="0" applyFont="1" applyBorder="1" applyAlignment="1">
      <alignment horizontal="left" vertical="center" wrapText="1"/>
    </xf>
    <xf numFmtId="0" fontId="29" fillId="0" borderId="7" xfId="0" applyFont="1" applyBorder="1" applyAlignment="1">
      <alignment horizontal="center" vertical="center" wrapText="1"/>
    </xf>
    <xf numFmtId="0" fontId="29" fillId="0" borderId="41" xfId="0" applyFont="1" applyBorder="1" applyAlignment="1">
      <alignment horizontal="center" vertical="center" wrapText="1"/>
    </xf>
    <xf numFmtId="0" fontId="37" fillId="0" borderId="19" xfId="0" applyFont="1" applyBorder="1" applyAlignment="1">
      <alignment horizontal="center" wrapText="1"/>
    </xf>
    <xf numFmtId="0" fontId="37" fillId="0" borderId="20" xfId="0" applyFont="1" applyBorder="1" applyAlignment="1">
      <alignment horizontal="center" wrapText="1"/>
    </xf>
    <xf numFmtId="0" fontId="37" fillId="0" borderId="21" xfId="0" applyFont="1" applyBorder="1" applyAlignment="1">
      <alignment horizontal="center" wrapText="1"/>
    </xf>
    <xf numFmtId="0" fontId="38" fillId="5" borderId="19" xfId="0" applyFont="1" applyFill="1" applyBorder="1" applyAlignment="1">
      <alignment horizontal="left" vertical="center" wrapText="1"/>
    </xf>
    <xf numFmtId="0" fontId="38" fillId="5" borderId="20" xfId="0" applyFont="1" applyFill="1" applyBorder="1" applyAlignment="1">
      <alignment horizontal="left" vertical="center" wrapText="1"/>
    </xf>
    <xf numFmtId="0" fontId="38" fillId="5" borderId="21" xfId="0" applyFont="1" applyFill="1" applyBorder="1" applyAlignment="1">
      <alignment horizontal="left" vertical="center" wrapText="1"/>
    </xf>
    <xf numFmtId="0" fontId="37" fillId="0" borderId="32" xfId="0" applyFont="1" applyBorder="1" applyAlignment="1">
      <alignment horizontal="center" wrapText="1"/>
    </xf>
    <xf numFmtId="0" fontId="37" fillId="0" borderId="51" xfId="0" applyFont="1" applyBorder="1" applyAlignment="1">
      <alignment horizontal="center" wrapText="1"/>
    </xf>
    <xf numFmtId="0" fontId="37" fillId="0" borderId="22" xfId="0" applyFont="1" applyBorder="1" applyAlignment="1">
      <alignment horizontal="center" wrapText="1"/>
    </xf>
    <xf numFmtId="0" fontId="37" fillId="0" borderId="2" xfId="0" applyFont="1" applyBorder="1" applyAlignment="1">
      <alignment horizontal="center" wrapText="1"/>
    </xf>
    <xf numFmtId="0" fontId="37" fillId="0" borderId="47" xfId="0" applyFont="1" applyBorder="1" applyAlignment="1">
      <alignment horizontal="center" wrapText="1"/>
    </xf>
    <xf numFmtId="0" fontId="37" fillId="0" borderId="3" xfId="0" applyFont="1" applyBorder="1" applyAlignment="1">
      <alignment horizontal="center" wrapText="1"/>
    </xf>
    <xf numFmtId="0" fontId="37" fillId="5" borderId="19" xfId="0" applyFont="1" applyFill="1" applyBorder="1" applyAlignment="1">
      <alignment horizontal="center" wrapText="1"/>
    </xf>
    <xf numFmtId="0" fontId="37" fillId="5" borderId="21" xfId="0" applyFont="1" applyFill="1" applyBorder="1" applyAlignment="1">
      <alignment horizontal="center" wrapText="1"/>
    </xf>
    <xf numFmtId="0" fontId="37" fillId="0" borderId="81" xfId="0" applyFont="1" applyBorder="1" applyAlignment="1">
      <alignment horizontal="center" wrapText="1"/>
    </xf>
    <xf numFmtId="0" fontId="37" fillId="0" borderId="82" xfId="0" applyFont="1" applyBorder="1" applyAlignment="1">
      <alignment horizontal="center" wrapText="1"/>
    </xf>
    <xf numFmtId="0" fontId="38" fillId="0" borderId="23" xfId="0" applyFont="1" applyBorder="1" applyAlignment="1">
      <alignment horizontal="left" vertical="center" wrapText="1"/>
    </xf>
    <xf numFmtId="0" fontId="38" fillId="0" borderId="24" xfId="0" applyFont="1" applyBorder="1" applyAlignment="1">
      <alignment horizontal="left" vertical="center" wrapText="1"/>
    </xf>
    <xf numFmtId="0" fontId="38" fillId="5" borderId="19" xfId="0" applyFont="1" applyFill="1" applyBorder="1" applyAlignment="1">
      <alignment horizontal="center" vertical="center" wrapText="1"/>
    </xf>
    <xf numFmtId="0" fontId="38" fillId="5" borderId="21" xfId="0" applyFont="1" applyFill="1" applyBorder="1" applyAlignment="1">
      <alignment horizontal="center" vertical="center" wrapText="1"/>
    </xf>
    <xf numFmtId="0" fontId="57" fillId="7" borderId="22" xfId="9" applyFont="1" applyFill="1" applyBorder="1" applyAlignment="1">
      <alignment horizontal="center" vertical="center" wrapText="1"/>
    </xf>
    <xf numFmtId="0" fontId="57" fillId="7" borderId="0" xfId="9" applyFont="1" applyFill="1" applyAlignment="1">
      <alignment horizontal="center" vertical="center" wrapText="1"/>
    </xf>
    <xf numFmtId="0" fontId="57" fillId="7" borderId="2" xfId="9" applyFont="1" applyFill="1" applyBorder="1" applyAlignment="1">
      <alignment horizontal="center" vertical="center" wrapText="1"/>
    </xf>
    <xf numFmtId="0" fontId="57" fillId="7" borderId="47" xfId="9" applyFont="1" applyFill="1" applyBorder="1" applyAlignment="1">
      <alignment horizontal="center" vertical="center" wrapText="1"/>
    </xf>
    <xf numFmtId="0" fontId="57" fillId="7" borderId="1" xfId="9" applyFont="1" applyFill="1" applyBorder="1" applyAlignment="1">
      <alignment horizontal="center" vertical="center" wrapText="1"/>
    </xf>
    <xf numFmtId="0" fontId="57" fillId="7" borderId="3" xfId="9" applyFont="1" applyFill="1" applyBorder="1" applyAlignment="1">
      <alignment horizontal="center" vertical="center" wrapText="1"/>
    </xf>
    <xf numFmtId="0" fontId="33" fillId="3" borderId="15" xfId="0" applyFont="1" applyFill="1" applyBorder="1" applyAlignment="1">
      <alignment horizontal="center" vertical="center" wrapText="1"/>
    </xf>
    <xf numFmtId="0" fontId="33" fillId="3" borderId="16" xfId="0" applyFont="1" applyFill="1" applyBorder="1" applyAlignment="1">
      <alignment horizontal="center" vertical="center" wrapText="1"/>
    </xf>
    <xf numFmtId="0" fontId="33" fillId="3" borderId="17" xfId="0" applyFont="1" applyFill="1" applyBorder="1" applyAlignment="1">
      <alignment horizontal="center" vertical="center" wrapText="1"/>
    </xf>
    <xf numFmtId="0" fontId="37" fillId="0" borderId="66" xfId="0" applyFont="1" applyBorder="1" applyAlignment="1">
      <alignment horizontal="center" vertical="center" wrapText="1"/>
    </xf>
    <xf numFmtId="0" fontId="37" fillId="0" borderId="58" xfId="0" applyFont="1" applyBorder="1" applyAlignment="1">
      <alignment horizontal="center" vertical="center" wrapText="1"/>
    </xf>
    <xf numFmtId="0" fontId="37" fillId="0" borderId="59" xfId="0" applyFont="1" applyBorder="1" applyAlignment="1">
      <alignment horizontal="center" vertical="center" wrapText="1"/>
    </xf>
    <xf numFmtId="0" fontId="38" fillId="7" borderId="13" xfId="0" applyFont="1" applyFill="1" applyBorder="1" applyAlignment="1">
      <alignment horizontal="center" vertical="center" wrapText="1"/>
    </xf>
    <xf numFmtId="0" fontId="38" fillId="7" borderId="14" xfId="0" applyFont="1" applyFill="1" applyBorder="1" applyAlignment="1">
      <alignment horizontal="center" vertical="center" wrapText="1"/>
    </xf>
    <xf numFmtId="0" fontId="37" fillId="0" borderId="57" xfId="0" applyFont="1" applyBorder="1" applyAlignment="1">
      <alignment horizontal="center" vertical="center" wrapText="1"/>
    </xf>
    <xf numFmtId="0" fontId="37" fillId="0" borderId="0" xfId="0" applyFont="1" applyAlignment="1">
      <alignment horizontal="center" wrapText="1"/>
    </xf>
    <xf numFmtId="0" fontId="38" fillId="0" borderId="15" xfId="0" applyFont="1" applyBorder="1" applyAlignment="1">
      <alignment horizontal="left" vertical="center" wrapText="1"/>
    </xf>
    <xf numFmtId="0" fontId="38" fillId="0" borderId="16" xfId="0" applyFont="1" applyBorder="1" applyAlignment="1">
      <alignment horizontal="left" vertical="center" wrapText="1"/>
    </xf>
    <xf numFmtId="0" fontId="38" fillId="0" borderId="17" xfId="0" applyFont="1" applyBorder="1" applyAlignment="1">
      <alignment horizontal="left" vertical="center" wrapText="1"/>
    </xf>
    <xf numFmtId="0" fontId="39" fillId="3" borderId="43" xfId="0" applyFont="1" applyFill="1" applyBorder="1" applyAlignment="1">
      <alignment horizontal="center" vertical="center" wrapText="1"/>
    </xf>
    <xf numFmtId="0" fontId="39" fillId="3" borderId="52" xfId="0" applyFont="1" applyFill="1" applyBorder="1" applyAlignment="1">
      <alignment horizontal="center" vertical="center" wrapText="1"/>
    </xf>
    <xf numFmtId="0" fontId="39" fillId="3" borderId="42" xfId="0" applyFont="1" applyFill="1" applyBorder="1" applyAlignment="1">
      <alignment horizontal="center" vertical="center" wrapText="1"/>
    </xf>
    <xf numFmtId="0" fontId="39" fillId="3" borderId="76" xfId="0" applyFont="1" applyFill="1" applyBorder="1" applyAlignment="1">
      <alignment horizontal="center" vertical="center" wrapText="1"/>
    </xf>
    <xf numFmtId="0" fontId="39" fillId="3" borderId="77" xfId="0" applyFont="1" applyFill="1" applyBorder="1" applyAlignment="1">
      <alignment horizontal="center" vertical="center" wrapText="1"/>
    </xf>
    <xf numFmtId="0" fontId="39" fillId="3" borderId="54" xfId="0" applyFont="1" applyFill="1" applyBorder="1" applyAlignment="1">
      <alignment horizontal="center" vertical="center" wrapText="1"/>
    </xf>
    <xf numFmtId="0" fontId="36" fillId="0" borderId="1" xfId="0" applyFont="1" applyBorder="1" applyAlignment="1">
      <alignment horizontal="center" wrapText="1"/>
    </xf>
    <xf numFmtId="0" fontId="36" fillId="0" borderId="64" xfId="0" applyFont="1" applyBorder="1" applyAlignment="1">
      <alignment horizontal="center" wrapText="1"/>
    </xf>
    <xf numFmtId="0" fontId="36" fillId="0" borderId="47" xfId="0" applyFont="1" applyBorder="1" applyAlignment="1">
      <alignment horizontal="left" wrapText="1"/>
    </xf>
    <xf numFmtId="0" fontId="36" fillId="0" borderId="1" xfId="0" applyFont="1" applyBorder="1" applyAlignment="1">
      <alignment horizontal="left" wrapText="1"/>
    </xf>
    <xf numFmtId="167" fontId="40" fillId="0" borderId="1" xfId="2" applyNumberFormat="1" applyFont="1" applyFill="1" applyBorder="1" applyAlignment="1">
      <alignment vertical="center"/>
    </xf>
    <xf numFmtId="0" fontId="52" fillId="0" borderId="32" xfId="0" applyFont="1" applyBorder="1" applyAlignment="1">
      <alignment horizontal="left" vertical="center" wrapText="1"/>
    </xf>
    <xf numFmtId="0" fontId="52" fillId="0" borderId="80" xfId="0" applyFont="1" applyBorder="1" applyAlignment="1">
      <alignment horizontal="left" vertical="center" wrapText="1"/>
    </xf>
    <xf numFmtId="0" fontId="50" fillId="0" borderId="22" xfId="0" applyFont="1" applyBorder="1" applyAlignment="1">
      <alignment horizontal="left" wrapText="1"/>
    </xf>
    <xf numFmtId="0" fontId="17" fillId="3" borderId="10"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left" wrapText="1"/>
    </xf>
    <xf numFmtId="0" fontId="13" fillId="0" borderId="43"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0" xfId="0" applyFont="1" applyAlignment="1">
      <alignment horizontal="center" wrapText="1"/>
    </xf>
    <xf numFmtId="0" fontId="15" fillId="7" borderId="13"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52" fillId="0" borderId="51" xfId="0" applyFont="1" applyBorder="1" applyAlignment="1">
      <alignment horizontal="left" vertical="center" wrapText="1"/>
    </xf>
    <xf numFmtId="0" fontId="50" fillId="0" borderId="0" xfId="0" applyFont="1" applyBorder="1" applyAlignment="1">
      <alignment horizontal="left" wrapText="1"/>
    </xf>
    <xf numFmtId="0" fontId="50" fillId="0" borderId="2" xfId="0" applyFont="1" applyBorder="1" applyAlignment="1">
      <alignment horizontal="left" wrapText="1"/>
    </xf>
    <xf numFmtId="0" fontId="37" fillId="0" borderId="3" xfId="0" applyFont="1" applyBorder="1" applyAlignment="1">
      <alignment wrapText="1"/>
    </xf>
    <xf numFmtId="0" fontId="39" fillId="3" borderId="22" xfId="0" applyFont="1" applyFill="1" applyBorder="1" applyAlignment="1">
      <alignment horizontal="center" vertical="center" wrapText="1"/>
    </xf>
    <xf numFmtId="0" fontId="37" fillId="0" borderId="0" xfId="0" applyFont="1" applyBorder="1" applyAlignment="1">
      <alignment wrapText="1"/>
    </xf>
    <xf numFmtId="0" fontId="33" fillId="3" borderId="82" xfId="0" applyFont="1" applyFill="1" applyBorder="1" applyAlignment="1">
      <alignment horizontal="center" vertical="center" wrapText="1"/>
    </xf>
    <xf numFmtId="166" fontId="35" fillId="3" borderId="2" xfId="0" applyNumberFormat="1" applyFont="1" applyFill="1" applyBorder="1"/>
    <xf numFmtId="0" fontId="38" fillId="7" borderId="0" xfId="0" applyFont="1" applyFill="1" applyBorder="1" applyAlignment="1">
      <alignment vertical="center" wrapText="1"/>
    </xf>
    <xf numFmtId="166" fontId="40" fillId="3" borderId="83" xfId="0" applyNumberFormat="1" applyFont="1" applyFill="1" applyBorder="1" applyAlignment="1">
      <alignment textRotation="90" wrapText="1"/>
    </xf>
    <xf numFmtId="0" fontId="41" fillId="5" borderId="4" xfId="0" applyFont="1" applyFill="1" applyBorder="1" applyAlignment="1">
      <alignment textRotation="90" wrapText="1"/>
    </xf>
    <xf numFmtId="0" fontId="36" fillId="5" borderId="18" xfId="0" applyFont="1" applyFill="1" applyBorder="1" applyAlignment="1">
      <alignment vertical="center" wrapText="1"/>
    </xf>
    <xf numFmtId="0" fontId="41" fillId="5" borderId="41" xfId="0" applyFont="1" applyFill="1" applyBorder="1" applyAlignment="1">
      <alignment textRotation="90" wrapText="1"/>
    </xf>
    <xf numFmtId="0" fontId="34" fillId="0" borderId="18" xfId="0" applyFont="1" applyBorder="1" applyAlignment="1">
      <alignment horizontal="center" vertical="center" wrapText="1"/>
    </xf>
    <xf numFmtId="0" fontId="34" fillId="0" borderId="7" xfId="0" applyFont="1" applyBorder="1" applyAlignment="1">
      <alignment horizontal="center" vertical="center" wrapText="1"/>
    </xf>
    <xf numFmtId="0" fontId="36" fillId="5" borderId="7" xfId="0" applyFont="1" applyFill="1" applyBorder="1" applyAlignment="1">
      <alignment horizontal="center" vertical="center" wrapText="1"/>
    </xf>
    <xf numFmtId="0" fontId="34" fillId="0" borderId="7"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27" xfId="0" applyFont="1" applyBorder="1" applyAlignment="1">
      <alignment horizontal="center" vertical="center" wrapText="1"/>
    </xf>
    <xf numFmtId="0" fontId="36" fillId="5" borderId="27" xfId="0" applyFont="1" applyFill="1" applyBorder="1" applyAlignment="1">
      <alignment horizontal="center" vertical="center" wrapText="1"/>
    </xf>
    <xf numFmtId="0" fontId="37" fillId="6" borderId="51" xfId="0" applyFont="1" applyFill="1" applyBorder="1" applyAlignment="1">
      <alignment wrapText="1"/>
    </xf>
    <xf numFmtId="0" fontId="37" fillId="6" borderId="3" xfId="0" applyFont="1" applyFill="1" applyBorder="1" applyAlignment="1">
      <alignment wrapText="1"/>
    </xf>
    <xf numFmtId="0" fontId="37" fillId="0" borderId="0" xfId="0" applyFont="1" applyBorder="1" applyAlignment="1">
      <alignment vertical="center" wrapText="1"/>
    </xf>
    <xf numFmtId="0" fontId="38" fillId="5" borderId="0" xfId="0" applyFont="1" applyFill="1" applyBorder="1" applyAlignment="1">
      <alignment wrapText="1"/>
    </xf>
    <xf numFmtId="0" fontId="37" fillId="0" borderId="22" xfId="0" applyFont="1" applyBorder="1" applyAlignment="1">
      <alignment wrapText="1"/>
    </xf>
  </cellXfs>
  <cellStyles count="11">
    <cellStyle name="Comma" xfId="1" builtinId="3"/>
    <cellStyle name="Comma 2" xfId="3" xr:uid="{0B543FE5-AB1A-42CD-9DDF-AAA19BEC4BA8}"/>
    <cellStyle name="Comma 2 2 2" xfId="7" xr:uid="{16D32FFA-AEEC-4467-9B13-317331656973}"/>
    <cellStyle name="Comma 2 3" xfId="8" xr:uid="{D43A316A-47D7-4A56-BE66-9DBC50185514}"/>
    <cellStyle name="Normal" xfId="0" builtinId="0"/>
    <cellStyle name="Normal 2" xfId="2" xr:uid="{A2E63488-E868-48FA-84A2-E973DFC805B7}"/>
    <cellStyle name="Normal 4" xfId="6" xr:uid="{BA94ED82-2846-4726-B50F-27FE0FE1F38C}"/>
    <cellStyle name="Normal 5" xfId="9" xr:uid="{4BCE8646-4C79-4C05-8544-0121F33BEA0A}"/>
    <cellStyle name="Normal 6" xfId="5" xr:uid="{B0D76E3E-4F88-4E00-93F7-C383645AFC3C}"/>
    <cellStyle name="Normal 6 2" xfId="10" xr:uid="{FFC98680-D325-4F21-B07F-91432608E0C6}"/>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14</xdr:col>
      <xdr:colOff>404812</xdr:colOff>
      <xdr:row>15</xdr:row>
      <xdr:rowOff>20227</xdr:rowOff>
    </xdr:to>
    <xdr:pic>
      <xdr:nvPicPr>
        <xdr:cNvPr id="2" name="Picture 1">
          <a:extLst>
            <a:ext uri="{FF2B5EF4-FFF2-40B4-BE49-F238E27FC236}">
              <a16:creationId xmlns:a16="http://schemas.microsoft.com/office/drawing/2014/main" id="{32109152-32F2-41CA-A6CC-3CF19742A5BF}"/>
            </a:ext>
          </a:extLst>
        </xdr:cNvPr>
        <xdr:cNvPicPr>
          <a:picLocks noChangeAspect="1"/>
        </xdr:cNvPicPr>
      </xdr:nvPicPr>
      <xdr:blipFill>
        <a:blip xmlns:r="http://schemas.openxmlformats.org/officeDocument/2006/relationships" r:embed="rId1"/>
        <a:stretch>
          <a:fillRect/>
        </a:stretch>
      </xdr:blipFill>
      <xdr:spPr>
        <a:xfrm>
          <a:off x="14227969" y="381000"/>
          <a:ext cx="6500812" cy="7068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14</xdr:col>
      <xdr:colOff>464344</xdr:colOff>
      <xdr:row>8</xdr:row>
      <xdr:rowOff>2972049</xdr:rowOff>
    </xdr:to>
    <xdr:pic>
      <xdr:nvPicPr>
        <xdr:cNvPr id="2" name="Picture 1">
          <a:extLst>
            <a:ext uri="{FF2B5EF4-FFF2-40B4-BE49-F238E27FC236}">
              <a16:creationId xmlns:a16="http://schemas.microsoft.com/office/drawing/2014/main" id="{87AB8FDB-C0E1-4532-912C-1C92CC789DF3}"/>
            </a:ext>
          </a:extLst>
        </xdr:cNvPr>
        <xdr:cNvPicPr>
          <a:picLocks noChangeAspect="1"/>
        </xdr:cNvPicPr>
      </xdr:nvPicPr>
      <xdr:blipFill>
        <a:blip xmlns:r="http://schemas.openxmlformats.org/officeDocument/2006/relationships" r:embed="rId1"/>
        <a:stretch>
          <a:fillRect/>
        </a:stretch>
      </xdr:blipFill>
      <xdr:spPr>
        <a:xfrm>
          <a:off x="19228594" y="381000"/>
          <a:ext cx="6762750" cy="7353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14</xdr:col>
      <xdr:colOff>464344</xdr:colOff>
      <xdr:row>25</xdr:row>
      <xdr:rowOff>114549</xdr:rowOff>
    </xdr:to>
    <xdr:pic>
      <xdr:nvPicPr>
        <xdr:cNvPr id="2" name="Picture 1">
          <a:extLst>
            <a:ext uri="{FF2B5EF4-FFF2-40B4-BE49-F238E27FC236}">
              <a16:creationId xmlns:a16="http://schemas.microsoft.com/office/drawing/2014/main" id="{F056E1E4-279C-433C-AB0B-1E48AEFF6B04}"/>
            </a:ext>
          </a:extLst>
        </xdr:cNvPr>
        <xdr:cNvPicPr>
          <a:picLocks noChangeAspect="1"/>
        </xdr:cNvPicPr>
      </xdr:nvPicPr>
      <xdr:blipFill>
        <a:blip xmlns:r="http://schemas.openxmlformats.org/officeDocument/2006/relationships" r:embed="rId1"/>
        <a:stretch>
          <a:fillRect/>
        </a:stretch>
      </xdr:blipFill>
      <xdr:spPr>
        <a:xfrm>
          <a:off x="10448925" y="381000"/>
          <a:ext cx="6760369" cy="124970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10</xdr:col>
      <xdr:colOff>116421</xdr:colOff>
      <xdr:row>16</xdr:row>
      <xdr:rowOff>161925</xdr:rowOff>
    </xdr:to>
    <xdr:pic>
      <xdr:nvPicPr>
        <xdr:cNvPr id="2" name="Picture 1">
          <a:extLst>
            <a:ext uri="{FF2B5EF4-FFF2-40B4-BE49-F238E27FC236}">
              <a16:creationId xmlns:a16="http://schemas.microsoft.com/office/drawing/2014/main" id="{49944F62-CB1F-4671-AF36-8798DCDC8F89}"/>
            </a:ext>
          </a:extLst>
        </xdr:cNvPr>
        <xdr:cNvPicPr>
          <a:picLocks noChangeAspect="1"/>
        </xdr:cNvPicPr>
      </xdr:nvPicPr>
      <xdr:blipFill>
        <a:blip xmlns:r="http://schemas.openxmlformats.org/officeDocument/2006/relationships" r:embed="rId1"/>
        <a:stretch>
          <a:fillRect/>
        </a:stretch>
      </xdr:blipFill>
      <xdr:spPr>
        <a:xfrm>
          <a:off x="209550" y="28575"/>
          <a:ext cx="10249963" cy="3181350"/>
        </a:xfrm>
        <a:prstGeom prst="rect">
          <a:avLst/>
        </a:prstGeom>
      </xdr:spPr>
    </xdr:pic>
    <xdr:clientData/>
  </xdr:twoCellAnchor>
  <xdr:twoCellAnchor editAs="oneCell">
    <xdr:from>
      <xdr:col>8</xdr:col>
      <xdr:colOff>0</xdr:colOff>
      <xdr:row>19</xdr:row>
      <xdr:rowOff>0</xdr:rowOff>
    </xdr:from>
    <xdr:to>
      <xdr:col>10</xdr:col>
      <xdr:colOff>3368332</xdr:colOff>
      <xdr:row>48</xdr:row>
      <xdr:rowOff>16653</xdr:rowOff>
    </xdr:to>
    <xdr:pic>
      <xdr:nvPicPr>
        <xdr:cNvPr id="3" name="Picture 2">
          <a:extLst>
            <a:ext uri="{FF2B5EF4-FFF2-40B4-BE49-F238E27FC236}">
              <a16:creationId xmlns:a16="http://schemas.microsoft.com/office/drawing/2014/main" id="{218BBF18-31BE-4334-BAA4-E9B9AD4AA6FF}"/>
            </a:ext>
          </a:extLst>
        </xdr:cNvPr>
        <xdr:cNvPicPr>
          <a:picLocks noChangeAspect="1"/>
        </xdr:cNvPicPr>
      </xdr:nvPicPr>
      <xdr:blipFill>
        <a:blip xmlns:r="http://schemas.openxmlformats.org/officeDocument/2006/relationships" r:embed="rId2"/>
        <a:stretch>
          <a:fillRect/>
        </a:stretch>
      </xdr:blipFill>
      <xdr:spPr>
        <a:xfrm>
          <a:off x="8371417" y="3630083"/>
          <a:ext cx="5125165" cy="55729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unitednations.sharepoint.com/sites/UNEP-CCMitigation-CCMFiles/Shared%20Documents/CCM%20Files/8.ONGOING%20PRJCTS/MSPFSP/LAC/9955_CBIT%20Argentina/Expenditure/Template/Rev3/9955%20CBIT%20Argentina%20_%20Cash%20con%20Rev3%20without%20S2.xlsm" TargetMode="External"/><Relationship Id="rId2" Type="http://schemas.microsoft.com/office/2019/04/relationships/externalLinkLongPath" Target="https://unitednations-my.sharepoint.com/sites/UNEP-CCMitigation-CCMFiles/Shared%20Documents/CCM%20Files/8.ONGOING%20PRJCTS/MSPFSP/LAC/9955_CBIT%20Argentina/Expenditure/Template/Rev3/9955%20CBIT%20Argentina%20_%20Cash%20con%20Rev3%20without%20S2.xlsm?74B22619" TargetMode="External"/><Relationship Id="rId1" Type="http://schemas.openxmlformats.org/officeDocument/2006/relationships/externalLinkPath" Target="file:///\\74B22619\9955%20CBIT%20Argentina%20_%20Cash%20con%20Rev3%20without%20S2.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unitednations.sharepoint.com/sites/UNEP-CCMitigation-CCMFiles/Shared%20Documents/CCM%20Files/8.ONGOING%20PRJCTS/MSPFSP/LAC/9955_CBIT%20Argentina/Expenditure/Template/Rev3/9955%20CBIT%20Argentina%20_%20Cash%20con%20Rev3%20without%20S2.xlsm" TargetMode="External"/><Relationship Id="rId2" Type="http://schemas.microsoft.com/office/2019/04/relationships/externalLinkLongPath" Target="/sites/UNEP-CCMitigation-CCMFiles/Shared%20Documents/CCM%20Files/8.ONGOING%20PRJCTS/MSPFSP/LAC/9955_CBIT%20Argentina/Expenditure/Template/Rev3/9955%20CBIT%20Argentina%20_%20Cash%20con%20Rev3%20without%20S2.xlsm?A5F50ADC" TargetMode="External"/><Relationship Id="rId1" Type="http://schemas.openxmlformats.org/officeDocument/2006/relationships/externalLinkPath" Target="file:///\\A5F50ADC\9955%20CBIT%20Argentina%20_%20Cash%20con%20Rev3%20without%20S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ER"/>
      <sheetName val="Budget"/>
      <sheetName val="Procurement plan"/>
      <sheetName val="Summary"/>
      <sheetName val="UMOJA categories"/>
      <sheetName val="Cash advance request"/>
      <sheetName val="CA Instruction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ER"/>
      <sheetName val="Budget"/>
      <sheetName val="Procurement plan"/>
      <sheetName val="Summary"/>
      <sheetName val="UMOJA categories"/>
      <sheetName val="Cash advance request"/>
      <sheetName val="CA Instructions"/>
    </sheetNames>
    <sheetDataSet>
      <sheetData sheetId="0"/>
      <sheetData sheetId="1"/>
      <sheetData sheetId="2"/>
      <sheetData sheetId="3"/>
      <sheetData sheetId="4"/>
      <sheetData sheetId="5"/>
      <sheetData sheetId="6"/>
    </sheetDataSet>
  </externalBook>
</externalLink>
</file>

<file path=xl/pivotCache/_rels/pivotCacheDefinition1.xml.rels><?xml version="1.0" encoding="UTF-8" standalone="yes"?>
<Relationships xmlns="http://schemas.openxmlformats.org/package/2006/relationships"><Relationship Id="rId3" Type="http://schemas.microsoft.com/office/2019/04/relationships/externalLinkLongPath" Target="/sites/UNEP-CCMitigation-CCMFiles/Shared%20Documents/CCM%20Files/2.PORTFOLIO%20TRACKING/Projects%20data/Programme%20Team/EA%20PPTs/9th%20Virtual%20Training%20-%20NC_BTR%20Presentations/Templates%20to%20share_2022.10.17/Combined%20NC%20BTR_Budget&amp;ExpenseReport_Templates_2022.10.17.xlsx?4CACB93C" TargetMode="External"/><Relationship Id="rId2" Type="http://schemas.openxmlformats.org/officeDocument/2006/relationships/externalLinkPath" Target="file:///\\4CACB93C\Combined%20NC%20BTR_Budget&amp;ExpenseReport_Templates_2022.10.17.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oema Corrêa" refreshedDate="44851.692418865743" createdVersion="8" refreshedVersion="8" minRefreshableVersion="3" recordCount="45" xr:uid="{DAC42B55-A7FE-494F-B5C8-195A68120919}">
  <cacheSource type="worksheet">
    <worksheetSource ref="B5:L50" sheet="Expense Report_Template" r:id="rId2"/>
  </cacheSource>
  <cacheFields count="11">
    <cacheField name="Umoja Classes" numFmtId="0">
      <sharedItems containsBlank="1"/>
    </cacheField>
    <cacheField name="Description of Eligible Expense" numFmtId="0">
      <sharedItems containsBlank="1" longText="1"/>
    </cacheField>
    <cacheField name="Outputs" numFmtId="0">
      <sharedItems containsBlank="1" count="4">
        <m/>
        <s v="OP1"/>
        <s v="OP2"/>
        <s v="PMC"/>
      </sharedItems>
    </cacheField>
    <cacheField name="Approved Budget" numFmtId="165">
      <sharedItems containsBlank="1"/>
    </cacheField>
    <cacheField name="Current Year Budget" numFmtId="165">
      <sharedItems containsBlank="1"/>
    </cacheField>
    <cacheField name="Cumulative Previous Year Expense" numFmtId="165">
      <sharedItems containsBlank="1"/>
    </cacheField>
    <cacheField name="Current Year Cumulative" numFmtId="165">
      <sharedItems containsBlank="1"/>
    </cacheField>
    <cacheField name="Current Quarter" numFmtId="165">
      <sharedItems containsBlank="1"/>
    </cacheField>
    <cacheField name="Total Current Year" numFmtId="165">
      <sharedItems containsMixedTypes="1" containsNumber="1" containsInteger="1" minValue="0" maxValue="0"/>
    </cacheField>
    <cacheField name="Cumulative Expense to Date" numFmtId="165">
      <sharedItems containsMixedTypes="1" containsNumber="1" containsInteger="1" minValue="0" maxValue="0"/>
    </cacheField>
    <cacheField name="Cumulative Unspent Balance to-date" numFmtId="165">
      <sharedItems containsMixedTypes="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
  <r>
    <m/>
    <m/>
    <x v="0"/>
    <s v="A"/>
    <s v="B"/>
    <s v="C"/>
    <s v="D"/>
    <s v="E"/>
    <s v="F=(D+E)"/>
    <s v="G=(C+F)"/>
    <s v="H=(A-G)"/>
  </r>
  <r>
    <s v="National inventory report (NIR) "/>
    <m/>
    <x v="1"/>
    <e v="#N/A"/>
    <e v="#N/A"/>
    <e v="#N/A"/>
    <e v="#N/A"/>
    <e v="#N/A"/>
    <e v="#N/A"/>
    <e v="#N/A"/>
    <e v="#N/A"/>
  </r>
  <r>
    <s v="010 - Staff &amp; Personnel (Including Consultants_x000a_"/>
    <s v="(i) Includes all costs and entitlements of staff and consultants- supporting GHG and NIR"/>
    <x v="1"/>
    <m/>
    <m/>
    <m/>
    <m/>
    <m/>
    <n v="0"/>
    <n v="0"/>
    <n v="0"/>
  </r>
  <r>
    <s v="120 - Contract Services"/>
    <s v="Works and services of a commercial nature contracted following procurement procedures._x000a_-Where meetings/workshops require venue to be hired e.g Hotel, then relevant costs to be budgeted under this Class._x000a_-Transfer of grant to contracted entities e.g. reaserch institutions, Universities, NGOs"/>
    <x v="1"/>
    <m/>
    <m/>
    <m/>
    <m/>
    <m/>
    <n v="0"/>
    <n v="0"/>
    <n v="0"/>
  </r>
  <r>
    <s v="135 - Equipment, Vehicles &amp; Furniture"/>
    <s v="Includes: Procurement of non-consumables e.g. IT equipment. This would relate to all costs to put asset into service and the cost of disposal of the asset upon reaching its useful life."/>
    <x v="1"/>
    <m/>
    <m/>
    <m/>
    <m/>
    <m/>
    <n v="0"/>
    <n v="0"/>
    <n v="0"/>
  </r>
  <r>
    <s v="140 - Transfers &amp; Grants to Implementing Partners / 145 - Grants Out?"/>
    <s v="Transfer of grant to contracted entities e.g NGOs, Government Entities?"/>
    <x v="1"/>
    <m/>
    <m/>
    <m/>
    <m/>
    <m/>
    <n v="0"/>
    <n v="0"/>
    <n v="0"/>
  </r>
  <r>
    <s v="160 - Travel"/>
    <s v="i) Includes staff/consultant/meeting participant travel [DSA/Tickets/Terminals as applicable]_x000a_(ii) Road / train /Fuel and vehicle/boat rental costs for staff, consultants and other project personnel"/>
    <x v="1"/>
    <m/>
    <m/>
    <m/>
    <m/>
    <m/>
    <n v="0"/>
    <n v="0"/>
    <n v="0"/>
  </r>
  <r>
    <s v="Information necessary to track progress made in implementing and achieving nationally determined contributions under Article 4 of the Paris Agreement "/>
    <m/>
    <x v="1"/>
    <m/>
    <m/>
    <m/>
    <m/>
    <m/>
    <n v="0"/>
    <n v="0"/>
    <n v="0"/>
  </r>
  <r>
    <s v="010 - Staff &amp; Personnel (Including Consultants)"/>
    <s v="(i) Includes all costs and entitlements of staff and consultants- supporting NDC"/>
    <x v="1"/>
    <m/>
    <m/>
    <m/>
    <m/>
    <m/>
    <n v="0"/>
    <n v="0"/>
    <n v="0"/>
  </r>
  <r>
    <s v="120 - Contract Services"/>
    <s v="Works and services of a commercial nature contracted following procurement procedures._x000a_-Where meetings/workshops require venue to be hired e.g Hotel, then relevant costs to be budgeted under this Class._x000a_-Transfer of grant to contracted entities e.g. reaserch institutions, Universities, NGOs"/>
    <x v="1"/>
    <m/>
    <m/>
    <m/>
    <m/>
    <m/>
    <n v="0"/>
    <n v="0"/>
    <n v="0"/>
  </r>
  <r>
    <s v="135 - Equipment, Vehicles &amp; Furniture"/>
    <s v="Includes: Procurement of non-consumables e.g. IT equipment. This would relate to all costs to put asset into service and the cost of disposal of the asset upon reaching its useful life."/>
    <x v="1"/>
    <m/>
    <m/>
    <m/>
    <m/>
    <m/>
    <n v="0"/>
    <n v="0"/>
    <n v="0"/>
  </r>
  <r>
    <s v="140 - Transfers &amp; Grants to Implementing Partners / 145 - Grants Out?"/>
    <s v="Transfer of grant to contracted entities e.g NGOs, Government Entities?"/>
    <x v="1"/>
    <m/>
    <m/>
    <m/>
    <m/>
    <m/>
    <n v="0"/>
    <n v="0"/>
    <n v="0"/>
  </r>
  <r>
    <s v="160 - Travel"/>
    <s v="i) Includes staff/consultant/meeting participant travel [DSA/Tickets/Terminals as applicable]_x000a_(ii) Road / train /Fuel and vehicle/boat rental costs for staff, consultants and other project personnel"/>
    <x v="1"/>
    <m/>
    <m/>
    <m/>
    <m/>
    <m/>
    <n v="0"/>
    <n v="0"/>
    <n v="0"/>
  </r>
  <r>
    <s v="Information related to climate change impacts and adaptation under Article 7 of the Paris Agreement "/>
    <m/>
    <x v="1"/>
    <m/>
    <m/>
    <m/>
    <m/>
    <m/>
    <n v="0"/>
    <n v="0"/>
    <n v="0"/>
  </r>
  <r>
    <s v="010 - Staff &amp; Personnel (Including Consultants)"/>
    <s v="(i) Includes all costs and entitlements of staff and consultants- supporting Adaptation"/>
    <x v="1"/>
    <m/>
    <m/>
    <m/>
    <m/>
    <m/>
    <n v="0"/>
    <n v="0"/>
    <n v="0"/>
  </r>
  <r>
    <s v="120 - Contract Services"/>
    <s v="Works and services of a commercial nature contracted following procurement procedures._x000a_-Where meetings/workshops require venue to be hired e.g Hotel, then relevant costs to be budgeted under this Class._x000a_-Transfer of grant to contracted entities e.g. reaserch institutions, Universities, NGOs"/>
    <x v="1"/>
    <m/>
    <m/>
    <m/>
    <m/>
    <m/>
    <n v="0"/>
    <n v="0"/>
    <n v="0"/>
  </r>
  <r>
    <s v="135 - Equipment, Vehicles &amp; Furniture"/>
    <s v="Includes: Procurement of non-consumables e.g. IT equipment. This would relate to all costs to put asset into service and the cost of disposal of the asset upon reaching its useful life."/>
    <x v="1"/>
    <m/>
    <m/>
    <m/>
    <m/>
    <m/>
    <n v="0"/>
    <n v="0"/>
    <n v="0"/>
  </r>
  <r>
    <s v="140 - Transfers &amp; Grants to Implementing Partners / 145 - Grants Out?"/>
    <s v="Transfer of grant to contracted entities e.g NGOs, Government Entities?"/>
    <x v="1"/>
    <m/>
    <m/>
    <m/>
    <m/>
    <m/>
    <n v="0"/>
    <n v="0"/>
    <n v="0"/>
  </r>
  <r>
    <s v="160 - Travel"/>
    <m/>
    <x v="1"/>
    <m/>
    <m/>
    <m/>
    <m/>
    <m/>
    <n v="0"/>
    <n v="0"/>
    <n v="0"/>
  </r>
  <r>
    <s v="Information on financial, technology development and transfer and capacity-building support provided and mobilized under Articles 9–11 of the Paris Agreement"/>
    <m/>
    <x v="1"/>
    <m/>
    <m/>
    <m/>
    <m/>
    <m/>
    <n v="0"/>
    <n v="0"/>
    <n v="0"/>
  </r>
  <r>
    <s v="010 - Staff &amp; Personnel (Including Consultants)"/>
    <s v="(i) Includes all costs and entitlements of staff and consultants- supporting Other Relevant Information"/>
    <x v="1"/>
    <m/>
    <m/>
    <m/>
    <m/>
    <m/>
    <n v="0"/>
    <n v="0"/>
    <n v="0"/>
  </r>
  <r>
    <s v="120 - Contract Services"/>
    <s v="Works and services of a commercial nature contracted following procurement procedures._x000a_-Where meetings/workshops require venue to be hired e.g Hotel, then relevant costs to be budgeted under this Class._x000a_-Transfer of grant to contracted entities e.g. reaserch institutions, Universities, NGOs"/>
    <x v="1"/>
    <m/>
    <m/>
    <m/>
    <m/>
    <m/>
    <n v="0"/>
    <n v="0"/>
    <n v="0"/>
  </r>
  <r>
    <s v="135 - Equipment, Vehicles &amp; Furniture"/>
    <s v="Includes: Procurement of non-consumables e.g. IT equipment. This would relate to all costs to put asset into service and the cost of disposal of the asset upon reaching its useful life."/>
    <x v="1"/>
    <m/>
    <m/>
    <m/>
    <m/>
    <m/>
    <n v="0"/>
    <n v="0"/>
    <n v="0"/>
  </r>
  <r>
    <s v="140 - Transfers &amp; Grants to Implementing Partners / 145 - Grants Out?"/>
    <s v="Transfer of grant to contracted entities e.g NGOs, Government Entities?"/>
    <x v="1"/>
    <m/>
    <m/>
    <m/>
    <m/>
    <m/>
    <n v="0"/>
    <n v="0"/>
    <n v="0"/>
  </r>
  <r>
    <s v="160 - Travel"/>
    <s v="i) Includes staff/consultant/meeting participant travel [DSA/Tickets/Terminals as applicable]_x000a_(ii) Road / train /Fuel and vehicle/boat rental costs for staff, consultants and other project personnel"/>
    <x v="1"/>
    <m/>
    <m/>
    <m/>
    <m/>
    <m/>
    <n v="0"/>
    <n v="0"/>
    <n v="0"/>
  </r>
  <r>
    <s v=" Stakeholder engagement events,  publication and submission of report"/>
    <m/>
    <x v="1"/>
    <m/>
    <m/>
    <m/>
    <m/>
    <m/>
    <n v="0"/>
    <n v="0"/>
    <n v="0"/>
  </r>
  <r>
    <s v="010 - Staff &amp; Personnel (Including Consultants)"/>
    <s v="Meeting facilitators, interpreters, Evaluation consultants all to be budgeted under this Class."/>
    <x v="1"/>
    <m/>
    <m/>
    <m/>
    <m/>
    <m/>
    <n v="0"/>
    <n v="0"/>
    <n v="0"/>
  </r>
  <r>
    <s v="120 - Contract Services"/>
    <s v="Works and services of a commercial nature contracted following procurement procedures._x000a_-Where meetings/workshops require venue to be hired e.g Hotel, then relevant costs to be budgeted under this Class._x000a_-Commercial printing/publication contracts to be budgeted here_x000a_-Transfer of grant to contracted entities e.g. reaserch institutions, Universities, NGOs"/>
    <x v="1"/>
    <m/>
    <m/>
    <m/>
    <m/>
    <m/>
    <n v="0"/>
    <n v="0"/>
    <n v="0"/>
  </r>
  <r>
    <s v="125 - Operating &amp; Other Costs"/>
    <s v="Includes: communication costs and bank charges"/>
    <x v="1"/>
    <m/>
    <m/>
    <m/>
    <m/>
    <m/>
    <n v="0"/>
    <n v="0"/>
    <n v="0"/>
  </r>
  <r>
    <s v="130 - Supplies, Commodities &amp; Materials"/>
    <s v="Includes:_x000a_(i) Consumable supplies e.g. office stationary/supplies,drugs, tools, etc.;  _x000a_(ii) Costs associated with the delivery, storage and distribution of consumable supplies procured such as transportation, freight, customs, insurance, warehousing and other logistical requirements;"/>
    <x v="1"/>
    <m/>
    <m/>
    <m/>
    <m/>
    <m/>
    <n v="0"/>
    <n v="0"/>
    <n v="0"/>
  </r>
  <r>
    <s v="135 - Equipment, Vehicles &amp; Furniture"/>
    <s v="Includes: Procurement of non-consumables e.g. IT equipment. This would relate to all costs to put asset into service and the cost of disposal of the asset upon reaching its useful life."/>
    <x v="1"/>
    <m/>
    <m/>
    <m/>
    <m/>
    <m/>
    <n v="0"/>
    <n v="0"/>
    <n v="0"/>
  </r>
  <r>
    <s v="160 - Travel"/>
    <s v="i) Includes staff/consultant/meeting participant travel [DSA/Tickets/Terminals as applicable]_x000a_(ii) Road / train /Fuel and vehicle/boat rental costs for staff, consultants and other project personnel"/>
    <x v="1"/>
    <m/>
    <m/>
    <m/>
    <m/>
    <m/>
    <n v="0"/>
    <n v="0"/>
    <n v="0"/>
  </r>
  <r>
    <s v="Stocktaking Assessment"/>
    <m/>
    <x v="2"/>
    <e v="#N/A"/>
    <m/>
    <m/>
    <m/>
    <m/>
    <n v="0"/>
    <n v="0"/>
    <e v="#N/A"/>
  </r>
  <r>
    <s v="010 - Staff &amp; Personnel (Including Consultants)"/>
    <s v="(i) Includes all costs and entitlements of staff and consultants- supporting Stocktaking and Proposal write-up"/>
    <x v="2"/>
    <m/>
    <m/>
    <m/>
    <m/>
    <m/>
    <n v="0"/>
    <n v="0"/>
    <n v="0"/>
  </r>
  <r>
    <s v="120 - Contract Services"/>
    <s v="Works and services of a commercial nature contracted following procurement procedures._x000a_-Where meetings/workshops require venue to be hired e.g Hotel, then relevant costs to be budgeted under this Class._x000a_-Transfer of grant to contracted entities e.g. reaserch institutions, Universities, NGOs"/>
    <x v="2"/>
    <m/>
    <m/>
    <m/>
    <m/>
    <m/>
    <n v="0"/>
    <n v="0"/>
    <n v="0"/>
  </r>
  <r>
    <s v="135 - Equipment, Vehicles &amp; Furniture"/>
    <s v="Includes: Procurement of non-consumables e.g. IT equipment. This would relate to all costs to put asset into service and the cost of disposal of the asset upon reaching its useful life."/>
    <x v="2"/>
    <m/>
    <m/>
    <m/>
    <m/>
    <m/>
    <n v="0"/>
    <n v="0"/>
    <n v="0"/>
  </r>
  <r>
    <s v="160 - Travel"/>
    <s v="i) Includes staff/consultant/meeting participant travel [DSA/Tickets/Terminals as applicable]_x000a_(ii) Road / train /Fuel and vehicle/boat rental costs for staff, consultants and other project personnel"/>
    <x v="2"/>
    <m/>
    <m/>
    <m/>
    <m/>
    <m/>
    <n v="0"/>
    <n v="0"/>
    <n v="0"/>
  </r>
  <r>
    <s v="PMC"/>
    <m/>
    <x v="3"/>
    <e v="#N/A"/>
    <m/>
    <m/>
    <m/>
    <m/>
    <n v="0"/>
    <n v="0"/>
    <e v="#N/A"/>
  </r>
  <r>
    <s v="010 - Staff &amp; Personnel (Including Consultants)"/>
    <s v="(i) Includes all costs and entitlements of staff e.g. Project coordinator, Admin/Finance Assistant"/>
    <x v="3"/>
    <m/>
    <m/>
    <m/>
    <m/>
    <m/>
    <n v="0"/>
    <n v="0"/>
    <n v="0"/>
  </r>
  <r>
    <s v="120 - Contract Services"/>
    <s v="Works and services of a commercial nature contracted following procurement procedures._x000a_-Audit Fees_x000a_-Transfer of grant to contracted entities e.g. reaserch institutions, Universities, NGOs"/>
    <x v="3"/>
    <m/>
    <m/>
    <m/>
    <m/>
    <m/>
    <n v="0"/>
    <n v="0"/>
    <n v="0"/>
  </r>
  <r>
    <s v="125 - Operating &amp; Other Costs"/>
    <s v="Includes: Rental of premises/equipment; utilities"/>
    <x v="3"/>
    <m/>
    <m/>
    <m/>
    <m/>
    <m/>
    <n v="0"/>
    <n v="0"/>
    <n v="0"/>
  </r>
  <r>
    <s v="130 - Supplies, Commodities &amp; Materials"/>
    <s v="Includes:_x000a_(i) Consumable supplies e.g. office stationary/supplies,drugs, tools, etc.;  _x000a_(ii) Costs associated with the delivery, storage and distribution of consumable supplies procured such as transportation, freight, customs, insurance, warehousing and other logistical requirements;"/>
    <x v="3"/>
    <m/>
    <m/>
    <m/>
    <m/>
    <m/>
    <n v="0"/>
    <n v="0"/>
    <n v="0"/>
  </r>
  <r>
    <s v="135 - Equipment, Vehicles &amp; Furniture"/>
    <s v="Includes: Procurement of non-consumables e.g. IT equipment. This would relate to all costs to put asset into service and the cost of disposal of the asset upon reaching its useful life."/>
    <x v="3"/>
    <m/>
    <m/>
    <m/>
    <m/>
    <m/>
    <n v="0"/>
    <n v="0"/>
    <n v="0"/>
  </r>
  <r>
    <s v="160 - Travel"/>
    <s v="i) Includes staff/consultant/meeting participant travel [DSA/Tickets/Terminals as applicable]_x000a_(ii) Road / train /Fuel and vehicle/boat rental costs for staff, consultants and other project personnel"/>
    <x v="3"/>
    <m/>
    <m/>
    <m/>
    <m/>
    <m/>
    <n v="0"/>
    <n v="0"/>
    <n v="0"/>
  </r>
  <r>
    <s v="TOTAL"/>
    <m/>
    <x v="0"/>
    <e v="#N/A"/>
    <m/>
    <m/>
    <m/>
    <m/>
    <n v="0"/>
    <n v="0"/>
    <e v="#N/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F4071-A394-7844-AC4C-963C5CF4B946}"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I55:M60" firstHeaderRow="0" firstDataRow="1" firstDataCol="1"/>
  <pivotFields count="11">
    <pivotField showAll="0"/>
    <pivotField showAll="0"/>
    <pivotField axis="axisRow" showAll="0">
      <items count="5">
        <item x="1"/>
        <item x="2"/>
        <item x="3"/>
        <item x="0"/>
        <item t="default"/>
      </items>
    </pivotField>
    <pivotField dataField="1" showAll="0"/>
    <pivotField dataField="1" showAll="0"/>
    <pivotField showAll="0"/>
    <pivotField dataField="1" showAll="0"/>
    <pivotField showAll="0"/>
    <pivotField numFmtId="165" showAll="0"/>
    <pivotField dataField="1" numFmtId="165" showAll="0"/>
    <pivotField numFmtId="165" showAll="0"/>
  </pivotFields>
  <rowFields count="1">
    <field x="2"/>
  </rowFields>
  <rowItems count="5">
    <i>
      <x/>
    </i>
    <i>
      <x v="1"/>
    </i>
    <i>
      <x v="2"/>
    </i>
    <i>
      <x v="3"/>
    </i>
    <i t="grand">
      <x/>
    </i>
  </rowItems>
  <colFields count="1">
    <field x="-2"/>
  </colFields>
  <colItems count="4">
    <i>
      <x/>
    </i>
    <i i="1">
      <x v="1"/>
    </i>
    <i i="2">
      <x v="2"/>
    </i>
    <i i="3">
      <x v="3"/>
    </i>
  </colItems>
  <dataFields count="4">
    <dataField name="Sum of Approved Budget" fld="3" baseField="0" baseItem="0"/>
    <dataField name="Sum of Current Year Budget" fld="4" baseField="2" baseItem="0"/>
    <dataField name="Sum of Cumulative Expense to Date" fld="9" baseField="0" baseItem="0"/>
    <dataField name="Sum of Current Year Cumulative" fld="6" baseField="2"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F5FEEC8-E2E7-7E4A-B512-39579FD3E937}" name="Table4" displayName="Table4" ref="A1:K46" totalsRowShown="0">
  <autoFilter ref="A1:K46" xr:uid="{6F5FEEC8-E2E7-7E4A-B512-39579FD3E937}"/>
  <tableColumns count="11">
    <tableColumn id="1" xr3:uid="{4C560D19-E796-034C-A624-F95E899FF7D3}" name="Umoja Classes"/>
    <tableColumn id="2" xr3:uid="{87236BE8-41C4-3649-BD43-F5FD2DA6B173}" name="Description of Eligible Expense"/>
    <tableColumn id="3" xr3:uid="{DEF0D1B9-C366-774D-9B76-22E7DE5707C3}" name="Outputs"/>
    <tableColumn id="4" xr3:uid="{7307B0D7-2917-F54E-8B85-FB8B3F8C49E1}" name="Approved Budget"/>
    <tableColumn id="5" xr3:uid="{6E639A63-A03E-DA43-964A-12CC5008437E}" name="Current Year Budget"/>
    <tableColumn id="6" xr3:uid="{2D735B8C-3441-6E44-B083-2A483A520948}" name="Cumulative Previous Year Expense"/>
    <tableColumn id="7" xr3:uid="{8DBD44EF-0045-784A-86ED-BD0318227BA3}" name="Current Year Cumulative"/>
    <tableColumn id="8" xr3:uid="{32C47F41-86EC-6D42-BA77-900E05A3173B}" name="Current Quarter"/>
    <tableColumn id="9" xr3:uid="{695E830C-1FCF-7545-83DA-C1F00D29AB85}" name="Total Current Year"/>
    <tableColumn id="10" xr3:uid="{6A220938-7415-FE4A-953D-B0723891BD20}" name="Cumulative Expense to Date"/>
    <tableColumn id="11" xr3:uid="{740696C6-9AC2-BE48-AFC1-AF60FEAA65E0}" name="Cumulative Unspent Balance to-dat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48FC-3F55-47A6-A155-7F9CF24CEA07}">
  <dimension ref="A1:E30"/>
  <sheetViews>
    <sheetView showGridLines="0" zoomScale="80" zoomScaleNormal="80" workbookViewId="0">
      <pane ySplit="2" topLeftCell="A4" activePane="bottomLeft" state="frozen"/>
      <selection pane="bottomLeft" activeCell="B4" sqref="B4"/>
    </sheetView>
  </sheetViews>
  <sheetFormatPr defaultColWidth="9.453125" defaultRowHeight="14.5"/>
  <cols>
    <col min="1" max="1" width="10.453125" style="8" bestFit="1" customWidth="1"/>
    <col min="2" max="2" width="18.453125" style="8" customWidth="1"/>
    <col min="3" max="3" width="27.453125" style="8" customWidth="1"/>
    <col min="4" max="4" width="34.453125" style="8" customWidth="1"/>
    <col min="5" max="5" width="38.1796875" style="8" customWidth="1"/>
    <col min="6" max="6" width="12.453125" style="8" bestFit="1" customWidth="1"/>
    <col min="7" max="7" width="14.1796875" style="8" bestFit="1" customWidth="1"/>
    <col min="8" max="8" width="51.453125" style="8" bestFit="1" customWidth="1"/>
    <col min="9" max="9" width="3" style="8" customWidth="1"/>
    <col min="10" max="12" width="1.453125" style="8" bestFit="1" customWidth="1"/>
    <col min="13" max="16384" width="9.453125" style="8"/>
  </cols>
  <sheetData>
    <row r="1" spans="1:5" ht="15" customHeight="1">
      <c r="A1" s="365" t="s">
        <v>0</v>
      </c>
      <c r="B1" s="366"/>
      <c r="C1" s="366"/>
      <c r="D1" s="366"/>
      <c r="E1" s="367"/>
    </row>
    <row r="2" spans="1:5">
      <c r="A2" s="136" t="s">
        <v>1</v>
      </c>
      <c r="B2" s="137" t="s">
        <v>2</v>
      </c>
      <c r="C2" s="137" t="s">
        <v>3</v>
      </c>
      <c r="D2" s="137" t="s">
        <v>4</v>
      </c>
      <c r="E2" s="36" t="s">
        <v>5</v>
      </c>
    </row>
    <row r="3" spans="1:5" ht="130.5">
      <c r="A3" s="137" t="s">
        <v>6</v>
      </c>
      <c r="B3" s="137" t="s">
        <v>7</v>
      </c>
      <c r="C3" s="137"/>
      <c r="D3" s="137"/>
      <c r="E3" s="37"/>
    </row>
    <row r="4" spans="1:5" ht="130.5">
      <c r="A4" s="137" t="s">
        <v>8</v>
      </c>
      <c r="B4" s="137" t="s">
        <v>9</v>
      </c>
      <c r="C4" s="137" t="s">
        <v>10</v>
      </c>
      <c r="D4" s="137"/>
      <c r="E4" s="37"/>
    </row>
    <row r="5" spans="1:5" ht="58">
      <c r="A5" s="137" t="s">
        <v>11</v>
      </c>
      <c r="B5" s="138"/>
      <c r="C5" s="37"/>
      <c r="D5" s="137" t="s">
        <v>12</v>
      </c>
      <c r="E5" s="137"/>
    </row>
    <row r="6" spans="1:5" ht="58">
      <c r="A6" s="137"/>
      <c r="B6" s="137" t="s">
        <v>13</v>
      </c>
      <c r="C6" s="37"/>
      <c r="D6" s="137"/>
      <c r="E6" s="137" t="s">
        <v>14</v>
      </c>
    </row>
    <row r="7" spans="1:5" ht="29">
      <c r="A7" s="137" t="s">
        <v>15</v>
      </c>
      <c r="B7" s="37"/>
      <c r="C7" s="37"/>
      <c r="D7" s="137" t="s">
        <v>16</v>
      </c>
      <c r="E7" s="37"/>
    </row>
    <row r="8" spans="1:5" ht="87">
      <c r="A8" s="137"/>
      <c r="B8" s="36" t="s">
        <v>17</v>
      </c>
      <c r="C8" s="37"/>
      <c r="D8" s="137"/>
      <c r="E8" s="147" t="s">
        <v>18</v>
      </c>
    </row>
    <row r="9" spans="1:5" ht="72.5">
      <c r="A9" s="137" t="s">
        <v>19</v>
      </c>
      <c r="B9" s="137"/>
      <c r="C9" s="37"/>
      <c r="D9" s="137" t="s">
        <v>20</v>
      </c>
      <c r="E9" s="137"/>
    </row>
    <row r="10" spans="1:5" ht="58">
      <c r="A10" s="137"/>
      <c r="B10" s="36" t="s">
        <v>21</v>
      </c>
      <c r="C10" s="37"/>
      <c r="D10" s="37"/>
      <c r="E10" s="147" t="s">
        <v>22</v>
      </c>
    </row>
    <row r="11" spans="1:5" ht="43.5">
      <c r="A11" s="137" t="s">
        <v>23</v>
      </c>
      <c r="B11" s="37"/>
      <c r="C11" s="37"/>
      <c r="D11" s="137" t="s">
        <v>24</v>
      </c>
      <c r="E11" s="37"/>
    </row>
    <row r="12" spans="1:5">
      <c r="A12" s="137"/>
      <c r="B12" s="137" t="s">
        <v>25</v>
      </c>
      <c r="C12" s="37"/>
      <c r="D12" s="37"/>
      <c r="E12" s="137" t="s">
        <v>26</v>
      </c>
    </row>
    <row r="13" spans="1:5" ht="43.5">
      <c r="A13" s="137"/>
      <c r="B13" s="137" t="s">
        <v>27</v>
      </c>
      <c r="C13" s="37"/>
      <c r="D13" s="37"/>
      <c r="E13" s="137" t="s">
        <v>28</v>
      </c>
    </row>
    <row r="14" spans="1:5" ht="29">
      <c r="A14" s="137"/>
      <c r="B14" s="137" t="s">
        <v>29</v>
      </c>
      <c r="C14" s="37"/>
      <c r="D14" s="137"/>
      <c r="E14" s="137" t="s">
        <v>30</v>
      </c>
    </row>
    <row r="15" spans="1:5">
      <c r="A15" s="137" t="s">
        <v>31</v>
      </c>
      <c r="B15" s="137" t="s">
        <v>32</v>
      </c>
      <c r="C15" s="37"/>
      <c r="D15" s="137" t="s">
        <v>33</v>
      </c>
      <c r="E15" s="136"/>
    </row>
    <row r="16" spans="1:5">
      <c r="A16" s="134"/>
      <c r="B16" s="133"/>
      <c r="C16" s="134"/>
      <c r="E16" s="134"/>
    </row>
    <row r="17" spans="1:5">
      <c r="A17" s="134"/>
      <c r="C17" s="134"/>
    </row>
    <row r="18" spans="1:5">
      <c r="D18" s="134"/>
      <c r="E18" s="134"/>
    </row>
    <row r="19" spans="1:5">
      <c r="D19" s="134"/>
    </row>
    <row r="20" spans="1:5">
      <c r="E20" s="134"/>
    </row>
    <row r="21" spans="1:5">
      <c r="E21" s="134"/>
    </row>
    <row r="22" spans="1:5">
      <c r="E22" s="134"/>
    </row>
    <row r="23" spans="1:5">
      <c r="E23" s="134"/>
    </row>
    <row r="24" spans="1:5">
      <c r="E24" s="134"/>
    </row>
    <row r="25" spans="1:5">
      <c r="E25" s="134"/>
    </row>
    <row r="26" spans="1:5">
      <c r="E26" s="134"/>
    </row>
    <row r="27" spans="1:5">
      <c r="E27" s="134"/>
    </row>
    <row r="28" spans="1:5">
      <c r="E28" s="134"/>
    </row>
    <row r="29" spans="1:5">
      <c r="E29" s="134"/>
    </row>
    <row r="30" spans="1:5">
      <c r="E30" s="134"/>
    </row>
  </sheetData>
  <mergeCells count="1">
    <mergeCell ref="A1:E1"/>
  </mergeCells>
  <phoneticPr fontId="10" type="noConversion"/>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9A769-AC44-4E19-A101-6F296FF9457D}">
  <dimension ref="A1:F31"/>
  <sheetViews>
    <sheetView showGridLines="0" zoomScale="70" zoomScaleNormal="70" workbookViewId="0">
      <pane ySplit="2" topLeftCell="A3" activePane="bottomLeft" state="frozen"/>
      <selection pane="bottomLeft" activeCell="A3" sqref="A3"/>
    </sheetView>
  </sheetViews>
  <sheetFormatPr defaultColWidth="9.453125" defaultRowHeight="14.5"/>
  <cols>
    <col min="1" max="1" width="16" style="139" bestFit="1" customWidth="1"/>
    <col min="2" max="2" width="18.453125" style="139" customWidth="1"/>
    <col min="3" max="3" width="31.1796875" style="139" customWidth="1"/>
    <col min="4" max="4" width="31.453125" style="132" customWidth="1"/>
    <col min="5" max="5" width="45.1796875" style="132" customWidth="1"/>
    <col min="6" max="6" width="14.1796875" style="139" customWidth="1"/>
    <col min="7" max="7" width="12.453125" style="139" bestFit="1" customWidth="1"/>
    <col min="8" max="8" width="14.1796875" style="139" bestFit="1" customWidth="1"/>
    <col min="9" max="9" width="51.453125" style="139" bestFit="1" customWidth="1"/>
    <col min="10" max="10" width="3" style="139" customWidth="1"/>
    <col min="11" max="13" width="1.453125" style="139" bestFit="1" customWidth="1"/>
    <col min="14" max="16384" width="9.453125" style="139"/>
  </cols>
  <sheetData>
    <row r="1" spans="1:6">
      <c r="A1" s="368" t="s">
        <v>0</v>
      </c>
      <c r="B1" s="368"/>
      <c r="C1" s="368"/>
      <c r="D1" s="368"/>
      <c r="E1" s="368"/>
      <c r="F1"/>
    </row>
    <row r="2" spans="1:6">
      <c r="A2" s="142" t="s">
        <v>1</v>
      </c>
      <c r="B2" s="142"/>
      <c r="C2" s="145" t="s">
        <v>2</v>
      </c>
      <c r="D2" s="144" t="s">
        <v>3</v>
      </c>
      <c r="E2" s="144" t="s">
        <v>4</v>
      </c>
      <c r="F2" s="135"/>
    </row>
    <row r="3" spans="1:6" ht="116">
      <c r="A3" s="144" t="s">
        <v>6</v>
      </c>
      <c r="B3" s="145" t="s">
        <v>34</v>
      </c>
      <c r="C3" s="144" t="s">
        <v>10</v>
      </c>
      <c r="D3" s="35"/>
      <c r="E3" s="35"/>
    </row>
    <row r="4" spans="1:6" ht="58">
      <c r="A4" s="145" t="s">
        <v>8</v>
      </c>
      <c r="B4" s="144"/>
      <c r="C4" s="145" t="s">
        <v>35</v>
      </c>
      <c r="D4" s="144" t="s">
        <v>12</v>
      </c>
      <c r="E4" s="144"/>
    </row>
    <row r="5" spans="1:6" ht="58">
      <c r="A5" s="145"/>
      <c r="B5" s="145"/>
      <c r="C5" s="34"/>
      <c r="D5" s="144" t="s">
        <v>36</v>
      </c>
      <c r="E5" s="143" t="s">
        <v>37</v>
      </c>
    </row>
    <row r="6" spans="1:6" ht="43.5">
      <c r="A6" s="145" t="s">
        <v>38</v>
      </c>
      <c r="B6" s="145"/>
      <c r="C6" s="145" t="s">
        <v>39</v>
      </c>
      <c r="D6" s="144" t="s">
        <v>16</v>
      </c>
      <c r="E6" s="144"/>
    </row>
    <row r="7" spans="1:6" ht="348">
      <c r="A7" s="145"/>
      <c r="B7" s="145"/>
      <c r="C7" s="144"/>
      <c r="D7" s="144" t="s">
        <v>40</v>
      </c>
      <c r="E7" s="148" t="s">
        <v>41</v>
      </c>
    </row>
    <row r="8" spans="1:6" ht="87">
      <c r="A8" s="145" t="s">
        <v>42</v>
      </c>
      <c r="B8" s="145"/>
      <c r="C8" s="145" t="s">
        <v>43</v>
      </c>
      <c r="D8" s="144" t="s">
        <v>20</v>
      </c>
      <c r="E8" s="144"/>
    </row>
    <row r="9" spans="1:6" ht="290">
      <c r="A9" s="145"/>
      <c r="B9" s="145"/>
      <c r="C9" s="144"/>
      <c r="D9" s="144" t="s">
        <v>44</v>
      </c>
      <c r="E9" s="148" t="s">
        <v>45</v>
      </c>
    </row>
    <row r="10" spans="1:6" ht="43.5">
      <c r="A10" s="145" t="s">
        <v>31</v>
      </c>
      <c r="B10" s="145"/>
      <c r="C10" s="145" t="s">
        <v>46</v>
      </c>
      <c r="D10" s="144" t="s">
        <v>24</v>
      </c>
      <c r="E10" s="144"/>
    </row>
    <row r="11" spans="1:6" ht="72.5">
      <c r="A11" s="146"/>
      <c r="B11" s="146"/>
      <c r="C11" s="34"/>
      <c r="D11" s="34" t="s">
        <v>47</v>
      </c>
      <c r="E11" s="143" t="s">
        <v>48</v>
      </c>
    </row>
    <row r="12" spans="1:6" ht="29">
      <c r="A12" s="145" t="s">
        <v>49</v>
      </c>
      <c r="B12" s="145"/>
      <c r="C12" s="145" t="s">
        <v>50</v>
      </c>
      <c r="D12" s="144" t="s">
        <v>51</v>
      </c>
      <c r="E12" s="143"/>
    </row>
    <row r="17" spans="1:6">
      <c r="A17" s="140"/>
      <c r="B17" s="140"/>
      <c r="C17" s="140"/>
      <c r="D17" s="141"/>
      <c r="E17" s="141"/>
      <c r="F17" s="140"/>
    </row>
    <row r="18" spans="1:6">
      <c r="A18" s="140"/>
      <c r="B18" s="140"/>
      <c r="C18" s="140"/>
      <c r="D18" s="141"/>
      <c r="E18" s="141"/>
    </row>
    <row r="19" spans="1:6">
      <c r="F19" s="140"/>
    </row>
    <row r="20" spans="1:6">
      <c r="F20" s="140"/>
    </row>
    <row r="21" spans="1:6">
      <c r="F21" s="140"/>
    </row>
    <row r="22" spans="1:6">
      <c r="F22" s="140"/>
    </row>
    <row r="23" spans="1:6">
      <c r="F23" s="140"/>
    </row>
    <row r="24" spans="1:6">
      <c r="F24" s="140"/>
    </row>
    <row r="25" spans="1:6">
      <c r="F25" s="140"/>
    </row>
    <row r="26" spans="1:6">
      <c r="F26" s="140"/>
    </row>
    <row r="27" spans="1:6">
      <c r="F27" s="140"/>
    </row>
    <row r="28" spans="1:6">
      <c r="F28" s="140"/>
    </row>
    <row r="29" spans="1:6">
      <c r="F29" s="140"/>
    </row>
    <row r="30" spans="1:6">
      <c r="F30" s="140"/>
    </row>
    <row r="31" spans="1:6">
      <c r="F31" s="140"/>
    </row>
  </sheetData>
  <mergeCells count="1">
    <mergeCell ref="A1:E1"/>
  </mergeCell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175A6-DFBE-43CF-B0C3-17C61ACFC23E}">
  <dimension ref="A1:F31"/>
  <sheetViews>
    <sheetView showGridLines="0" zoomScale="70" zoomScaleNormal="70" workbookViewId="0">
      <pane ySplit="2" topLeftCell="A8" activePane="bottomLeft" state="frozen"/>
      <selection pane="bottomLeft" activeCell="E8" sqref="E8"/>
    </sheetView>
  </sheetViews>
  <sheetFormatPr defaultColWidth="9.453125" defaultRowHeight="14.5"/>
  <cols>
    <col min="1" max="1" width="16" style="139" bestFit="1" customWidth="1"/>
    <col min="2" max="2" width="18.453125" style="139" customWidth="1"/>
    <col min="3" max="3" width="31.1796875" style="139" customWidth="1"/>
    <col min="4" max="4" width="31.453125" style="132" customWidth="1"/>
    <col min="5" max="5" width="45.1796875" style="132" customWidth="1"/>
    <col min="6" max="6" width="14.1796875" style="139" customWidth="1"/>
    <col min="7" max="7" width="12.453125" style="139" bestFit="1" customWidth="1"/>
    <col min="8" max="8" width="14.1796875" style="139" bestFit="1" customWidth="1"/>
    <col min="9" max="9" width="51.453125" style="139" bestFit="1" customWidth="1"/>
    <col min="10" max="10" width="3" style="139" customWidth="1"/>
    <col min="11" max="13" width="1.453125" style="139" bestFit="1" customWidth="1"/>
    <col min="14" max="16384" width="9.453125" style="139"/>
  </cols>
  <sheetData>
    <row r="1" spans="1:6">
      <c r="A1" s="368" t="s">
        <v>0</v>
      </c>
      <c r="B1" s="368"/>
      <c r="C1" s="368"/>
      <c r="D1" s="368"/>
      <c r="E1" s="368"/>
      <c r="F1"/>
    </row>
    <row r="2" spans="1:6">
      <c r="A2" s="142" t="s">
        <v>1</v>
      </c>
      <c r="B2" s="142"/>
      <c r="C2" s="145" t="s">
        <v>2</v>
      </c>
      <c r="D2" s="144" t="s">
        <v>3</v>
      </c>
      <c r="E2" s="144" t="s">
        <v>4</v>
      </c>
      <c r="F2" s="135"/>
    </row>
    <row r="3" spans="1:6" ht="116">
      <c r="A3" s="144" t="s">
        <v>6</v>
      </c>
      <c r="B3" s="145" t="s">
        <v>34</v>
      </c>
      <c r="C3" s="144" t="s">
        <v>10</v>
      </c>
      <c r="D3" s="35"/>
      <c r="E3" s="35"/>
    </row>
    <row r="4" spans="1:6" ht="58">
      <c r="A4" s="145" t="s">
        <v>8</v>
      </c>
      <c r="B4" s="144"/>
      <c r="D4" s="144" t="s">
        <v>12</v>
      </c>
      <c r="E4" s="144"/>
    </row>
    <row r="5" spans="1:6" ht="72.5">
      <c r="A5" s="145"/>
      <c r="B5" s="145"/>
      <c r="C5" s="34"/>
      <c r="D5" s="144"/>
      <c r="E5" s="143" t="s">
        <v>52</v>
      </c>
    </row>
    <row r="6" spans="1:6" ht="43.5">
      <c r="A6" s="145" t="s">
        <v>38</v>
      </c>
      <c r="B6" s="145"/>
      <c r="C6" s="145"/>
      <c r="D6" s="144" t="s">
        <v>16</v>
      </c>
      <c r="E6" s="144"/>
    </row>
    <row r="7" spans="1:6" ht="101.5">
      <c r="A7" s="145"/>
      <c r="B7" s="145"/>
      <c r="C7" s="144"/>
      <c r="D7" s="144"/>
      <c r="E7" s="148" t="s">
        <v>53</v>
      </c>
    </row>
    <row r="8" spans="1:6" ht="87">
      <c r="A8" s="145" t="s">
        <v>42</v>
      </c>
      <c r="B8" s="145"/>
      <c r="C8" s="144" t="s">
        <v>9</v>
      </c>
      <c r="D8" s="144" t="s">
        <v>20</v>
      </c>
      <c r="E8" s="144"/>
    </row>
    <row r="9" spans="1:6" ht="87">
      <c r="A9" s="145"/>
      <c r="B9" s="145"/>
      <c r="C9" s="144"/>
      <c r="D9" s="144"/>
      <c r="E9" s="148" t="s">
        <v>54</v>
      </c>
    </row>
    <row r="10" spans="1:6" ht="43.5">
      <c r="A10" s="145" t="s">
        <v>31</v>
      </c>
      <c r="B10" s="145"/>
      <c r="C10" s="145"/>
      <c r="D10" s="144" t="s">
        <v>24</v>
      </c>
      <c r="E10" s="144"/>
    </row>
    <row r="11" spans="1:6" ht="72.5">
      <c r="A11" s="146"/>
      <c r="B11" s="146"/>
      <c r="C11" s="34"/>
      <c r="D11" s="34"/>
      <c r="E11" s="143" t="s">
        <v>55</v>
      </c>
    </row>
    <row r="12" spans="1:6" ht="29">
      <c r="A12" s="145" t="s">
        <v>49</v>
      </c>
      <c r="B12" s="145"/>
      <c r="C12" s="145"/>
      <c r="D12" s="144" t="s">
        <v>51</v>
      </c>
      <c r="E12" s="143"/>
    </row>
    <row r="17" spans="1:6">
      <c r="A17" s="140"/>
      <c r="B17" s="140"/>
      <c r="C17" s="140"/>
      <c r="D17" s="141"/>
      <c r="E17" s="141"/>
      <c r="F17" s="140"/>
    </row>
    <row r="18" spans="1:6">
      <c r="A18" s="140"/>
      <c r="B18" s="140"/>
      <c r="C18" s="140"/>
      <c r="D18" s="141"/>
      <c r="E18" s="141"/>
    </row>
    <row r="19" spans="1:6">
      <c r="F19" s="140"/>
    </row>
    <row r="20" spans="1:6">
      <c r="F20" s="140"/>
    </row>
    <row r="21" spans="1:6">
      <c r="F21" s="140"/>
    </row>
    <row r="22" spans="1:6">
      <c r="F22" s="140"/>
    </row>
    <row r="23" spans="1:6">
      <c r="F23" s="140"/>
    </row>
    <row r="24" spans="1:6">
      <c r="F24" s="140"/>
    </row>
    <row r="25" spans="1:6">
      <c r="F25" s="140"/>
    </row>
    <row r="26" spans="1:6">
      <c r="F26" s="140"/>
    </row>
    <row r="27" spans="1:6">
      <c r="F27" s="140"/>
    </row>
    <row r="28" spans="1:6">
      <c r="F28" s="140"/>
    </row>
    <row r="29" spans="1:6">
      <c r="F29" s="140"/>
    </row>
    <row r="30" spans="1:6">
      <c r="F30" s="140"/>
    </row>
    <row r="31" spans="1:6">
      <c r="F31" s="140"/>
    </row>
  </sheetData>
  <mergeCells count="1">
    <mergeCell ref="A1:E1"/>
  </mergeCells>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78A-3D0D-4125-A1A2-FD51B047E4CC}">
  <dimension ref="A18:H41"/>
  <sheetViews>
    <sheetView showGridLines="0" topLeftCell="A19" zoomScale="90" zoomScaleNormal="90" workbookViewId="0">
      <selection activeCell="C28" sqref="C28"/>
    </sheetView>
  </sheetViews>
  <sheetFormatPr defaultColWidth="9.453125" defaultRowHeight="14.5"/>
  <cols>
    <col min="1" max="1" width="12.453125" bestFit="1" customWidth="1"/>
    <col min="2" max="2" width="14.81640625" bestFit="1" customWidth="1"/>
    <col min="3" max="3" width="51.453125" bestFit="1" customWidth="1"/>
    <col min="4" max="4" width="32.453125" bestFit="1" customWidth="1"/>
    <col min="5" max="7" width="1.453125" bestFit="1" customWidth="1"/>
    <col min="9" max="9" width="12.453125" bestFit="1" customWidth="1"/>
    <col min="10" max="10" width="14.1796875" bestFit="1" customWidth="1"/>
    <col min="11" max="11" width="51.453125" bestFit="1" customWidth="1"/>
    <col min="12" max="12" width="3" customWidth="1"/>
    <col min="13" max="15" width="1.453125" bestFit="1" customWidth="1"/>
  </cols>
  <sheetData>
    <row r="18" spans="1:8">
      <c r="A18" s="23"/>
      <c r="B18" s="23"/>
      <c r="C18" s="23"/>
      <c r="D18" s="23"/>
      <c r="E18" s="23"/>
      <c r="F18" s="23"/>
      <c r="G18" s="23"/>
      <c r="H18" s="23"/>
    </row>
    <row r="19" spans="1:8" ht="15" thickBot="1">
      <c r="A19" s="23"/>
      <c r="B19" s="23"/>
      <c r="C19" s="23"/>
      <c r="D19" s="23"/>
      <c r="E19" s="23"/>
      <c r="F19" s="23"/>
      <c r="G19" s="23"/>
    </row>
    <row r="20" spans="1:8">
      <c r="A20" s="369" t="s">
        <v>56</v>
      </c>
      <c r="B20" s="370"/>
      <c r="C20" s="370"/>
      <c r="D20" s="370"/>
      <c r="E20" s="370"/>
      <c r="F20" s="370"/>
      <c r="G20" s="371"/>
      <c r="H20" s="23"/>
    </row>
    <row r="21" spans="1:8">
      <c r="A21" s="24" t="s">
        <v>1</v>
      </c>
      <c r="B21" s="23"/>
      <c r="C21" s="23"/>
      <c r="D21" s="25"/>
      <c r="E21" s="25"/>
      <c r="F21" s="25"/>
      <c r="G21" s="26"/>
      <c r="H21" s="23"/>
    </row>
    <row r="22" spans="1:8">
      <c r="A22" s="28" t="s">
        <v>57</v>
      </c>
      <c r="B22" s="23" t="s">
        <v>58</v>
      </c>
      <c r="C22" s="25" t="s">
        <v>59</v>
      </c>
      <c r="D22" s="23"/>
      <c r="E22" s="23"/>
      <c r="F22" s="23"/>
      <c r="G22" s="27" t="s">
        <v>1</v>
      </c>
      <c r="H22" s="23"/>
    </row>
    <row r="23" spans="1:8">
      <c r="A23" s="28" t="s">
        <v>8</v>
      </c>
      <c r="B23" s="23" t="s">
        <v>60</v>
      </c>
      <c r="C23" s="25" t="s">
        <v>61</v>
      </c>
      <c r="D23" s="25"/>
      <c r="E23" s="25"/>
      <c r="F23" s="25"/>
      <c r="G23" s="26" t="s">
        <v>1</v>
      </c>
      <c r="H23" s="23"/>
    </row>
    <row r="24" spans="1:8">
      <c r="A24" s="128" t="s">
        <v>11</v>
      </c>
      <c r="B24" s="23" t="s">
        <v>62</v>
      </c>
      <c r="C24" s="23" t="s">
        <v>63</v>
      </c>
      <c r="D24" s="23"/>
      <c r="E24" s="23"/>
      <c r="F24" s="23"/>
      <c r="G24" s="27" t="s">
        <v>1</v>
      </c>
      <c r="H24" s="23"/>
    </row>
    <row r="25" spans="1:8">
      <c r="A25" s="128" t="s">
        <v>15</v>
      </c>
      <c r="B25" s="23" t="s">
        <v>64</v>
      </c>
      <c r="C25" s="23" t="s">
        <v>65</v>
      </c>
      <c r="D25" s="23"/>
      <c r="E25" s="23"/>
      <c r="F25" s="23"/>
      <c r="G25" s="27" t="s">
        <v>1</v>
      </c>
      <c r="H25" s="23"/>
    </row>
    <row r="26" spans="1:8">
      <c r="A26" s="128" t="s">
        <v>66</v>
      </c>
      <c r="B26" s="23" t="s">
        <v>67</v>
      </c>
      <c r="C26" s="23" t="s">
        <v>68</v>
      </c>
      <c r="D26" s="23"/>
      <c r="E26" s="23"/>
      <c r="F26" s="23"/>
      <c r="G26" s="27" t="s">
        <v>1</v>
      </c>
      <c r="H26" s="23"/>
    </row>
    <row r="27" spans="1:8">
      <c r="A27" s="24" t="s">
        <v>1</v>
      </c>
      <c r="B27" s="23"/>
      <c r="C27" s="23"/>
      <c r="D27" s="23"/>
      <c r="E27" s="23"/>
      <c r="F27" s="23"/>
      <c r="G27" s="27" t="s">
        <v>1</v>
      </c>
      <c r="H27" s="23"/>
    </row>
    <row r="28" spans="1:8">
      <c r="A28" s="28" t="s">
        <v>69</v>
      </c>
      <c r="B28" s="23" t="s">
        <v>70</v>
      </c>
      <c r="C28" s="25" t="s">
        <v>71</v>
      </c>
      <c r="D28" s="23"/>
      <c r="E28" s="23"/>
      <c r="F28" s="23"/>
      <c r="G28" s="27" t="s">
        <v>1</v>
      </c>
      <c r="H28" s="23"/>
    </row>
    <row r="29" spans="1:8">
      <c r="A29" s="128" t="s">
        <v>19</v>
      </c>
      <c r="B29" s="23" t="s">
        <v>72</v>
      </c>
      <c r="C29" s="23" t="s">
        <v>63</v>
      </c>
      <c r="D29" s="23"/>
      <c r="E29" s="23"/>
      <c r="F29" s="23"/>
      <c r="G29" s="27" t="s">
        <v>1</v>
      </c>
      <c r="H29" s="23"/>
    </row>
    <row r="30" spans="1:8">
      <c r="A30" s="128" t="s">
        <v>73</v>
      </c>
      <c r="B30" s="23" t="s">
        <v>74</v>
      </c>
      <c r="C30" s="23" t="s">
        <v>65</v>
      </c>
      <c r="D30" s="23"/>
      <c r="E30" s="23"/>
      <c r="F30" s="23"/>
      <c r="G30" s="27" t="s">
        <v>1</v>
      </c>
      <c r="H30" s="23"/>
    </row>
    <row r="31" spans="1:8">
      <c r="A31" s="128" t="s">
        <v>75</v>
      </c>
      <c r="B31" s="23" t="s">
        <v>76</v>
      </c>
      <c r="C31" s="23" t="s">
        <v>68</v>
      </c>
      <c r="D31" s="23"/>
      <c r="E31" s="23"/>
      <c r="F31" s="23"/>
      <c r="G31" s="27" t="s">
        <v>1</v>
      </c>
      <c r="H31" s="23"/>
    </row>
    <row r="32" spans="1:8" ht="15" thickBot="1">
      <c r="A32" s="29" t="s">
        <v>1</v>
      </c>
      <c r="B32" s="30" t="s">
        <v>1</v>
      </c>
      <c r="C32" s="30" t="s">
        <v>1</v>
      </c>
      <c r="D32" s="30" t="s">
        <v>1</v>
      </c>
      <c r="E32" s="30" t="s">
        <v>1</v>
      </c>
      <c r="F32" s="30" t="s">
        <v>1</v>
      </c>
      <c r="G32" s="31" t="s">
        <v>1</v>
      </c>
      <c r="H32" s="23"/>
    </row>
    <row r="33" spans="1:8">
      <c r="A33" s="23"/>
      <c r="B33" s="23"/>
      <c r="C33" s="23"/>
      <c r="D33" s="23"/>
      <c r="E33" s="23"/>
      <c r="F33" s="23"/>
      <c r="G33" s="23"/>
      <c r="H33" s="23"/>
    </row>
    <row r="34" spans="1:8" ht="15" thickBot="1">
      <c r="A34" s="23"/>
      <c r="B34" s="23"/>
      <c r="C34" s="23"/>
      <c r="D34" s="23"/>
      <c r="E34" s="23"/>
      <c r="F34" s="23"/>
      <c r="G34" s="23"/>
      <c r="H34" s="23"/>
    </row>
    <row r="35" spans="1:8">
      <c r="A35" s="372" t="s">
        <v>77</v>
      </c>
      <c r="B35" s="373"/>
      <c r="C35" s="373"/>
      <c r="D35" s="373"/>
      <c r="E35" s="373"/>
      <c r="F35" s="373"/>
      <c r="G35" s="374"/>
      <c r="H35" s="23"/>
    </row>
    <row r="36" spans="1:8">
      <c r="A36" s="24" t="s">
        <v>1</v>
      </c>
      <c r="B36" s="23"/>
      <c r="C36" s="23"/>
      <c r="D36" s="25"/>
      <c r="E36" s="25"/>
      <c r="F36" s="25"/>
      <c r="G36" s="26"/>
      <c r="H36" s="23"/>
    </row>
    <row r="37" spans="1:8">
      <c r="A37" s="28" t="s">
        <v>57</v>
      </c>
      <c r="B37" s="23" t="s">
        <v>58</v>
      </c>
      <c r="C37" s="25" t="s">
        <v>78</v>
      </c>
      <c r="D37" s="23"/>
      <c r="E37" s="23"/>
      <c r="F37" s="23"/>
      <c r="G37" s="27" t="s">
        <v>1</v>
      </c>
      <c r="H37" s="23"/>
    </row>
    <row r="38" spans="1:8">
      <c r="A38" s="28" t="s">
        <v>8</v>
      </c>
      <c r="B38" s="23" t="s">
        <v>60</v>
      </c>
      <c r="C38" s="25" t="s">
        <v>61</v>
      </c>
      <c r="D38" s="25"/>
      <c r="E38" s="25"/>
      <c r="F38" s="25"/>
      <c r="G38" s="26" t="s">
        <v>1</v>
      </c>
      <c r="H38" s="23"/>
    </row>
    <row r="39" spans="1:8">
      <c r="A39" s="128" t="s">
        <v>11</v>
      </c>
      <c r="B39" s="23" t="s">
        <v>62</v>
      </c>
      <c r="C39" s="130" t="s">
        <v>79</v>
      </c>
      <c r="D39" s="23"/>
      <c r="E39" s="23"/>
      <c r="F39" s="23"/>
      <c r="G39" s="27" t="s">
        <v>1</v>
      </c>
      <c r="H39" s="23"/>
    </row>
    <row r="40" spans="1:8">
      <c r="A40" s="128" t="s">
        <v>15</v>
      </c>
      <c r="B40" s="23" t="s">
        <v>64</v>
      </c>
      <c r="C40" s="23" t="s">
        <v>65</v>
      </c>
      <c r="D40" s="23"/>
      <c r="E40" s="23"/>
      <c r="F40" s="23"/>
      <c r="G40" s="27" t="s">
        <v>1</v>
      </c>
      <c r="H40" s="23"/>
    </row>
    <row r="41" spans="1:8" ht="15" thickBot="1">
      <c r="A41" s="129" t="s">
        <v>66</v>
      </c>
      <c r="B41" s="30" t="s">
        <v>67</v>
      </c>
      <c r="C41" s="30" t="s">
        <v>68</v>
      </c>
      <c r="D41" s="30"/>
      <c r="E41" s="30" t="s">
        <v>1</v>
      </c>
      <c r="F41" s="30" t="s">
        <v>1</v>
      </c>
      <c r="G41" s="31" t="s">
        <v>1</v>
      </c>
    </row>
  </sheetData>
  <mergeCells count="2">
    <mergeCell ref="A20:G20"/>
    <mergeCell ref="A35:G35"/>
  </mergeCells>
  <phoneticPr fontId="10" type="noConversion"/>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0C51-6E3D-472C-B1BD-7209C8B31263}">
  <dimension ref="B1:F12"/>
  <sheetViews>
    <sheetView zoomScale="115" zoomScaleNormal="130" workbookViewId="0">
      <pane xSplit="3" ySplit="3" topLeftCell="D4" activePane="bottomRight" state="frozen"/>
      <selection pane="topRight" activeCell="D1" sqref="D1"/>
      <selection pane="bottomLeft" activeCell="A4" sqref="A4"/>
      <selection pane="bottomRight" activeCell="D8" sqref="D8"/>
    </sheetView>
  </sheetViews>
  <sheetFormatPr defaultColWidth="8.81640625" defaultRowHeight="12.5"/>
  <cols>
    <col min="1" max="1" width="0.81640625" style="154" customWidth="1"/>
    <col min="2" max="2" width="4.453125" style="154" customWidth="1"/>
    <col min="3" max="3" width="25.453125" style="154" customWidth="1"/>
    <col min="4" max="4" width="19" style="154" customWidth="1"/>
    <col min="5" max="5" width="18.453125" style="154" customWidth="1"/>
    <col min="6" max="6" width="88.81640625" style="155" customWidth="1"/>
    <col min="7" max="257" width="9.1796875" style="154"/>
    <col min="258" max="258" width="0.81640625" style="154" customWidth="1"/>
    <col min="259" max="259" width="5.81640625" style="154" customWidth="1"/>
    <col min="260" max="260" width="19.81640625" style="154" customWidth="1"/>
    <col min="261" max="261" width="29.453125" style="154" bestFit="1" customWidth="1"/>
    <col min="262" max="262" width="108.453125" style="154" customWidth="1"/>
    <col min="263" max="513" width="9.1796875" style="154"/>
    <col min="514" max="514" width="0.81640625" style="154" customWidth="1"/>
    <col min="515" max="515" width="5.81640625" style="154" customWidth="1"/>
    <col min="516" max="516" width="19.81640625" style="154" customWidth="1"/>
    <col min="517" max="517" width="29.453125" style="154" bestFit="1" customWidth="1"/>
    <col min="518" max="518" width="108.453125" style="154" customWidth="1"/>
    <col min="519" max="769" width="9.1796875" style="154"/>
    <col min="770" max="770" width="0.81640625" style="154" customWidth="1"/>
    <col min="771" max="771" width="5.81640625" style="154" customWidth="1"/>
    <col min="772" max="772" width="19.81640625" style="154" customWidth="1"/>
    <col min="773" max="773" width="29.453125" style="154" bestFit="1" customWidth="1"/>
    <col min="774" max="774" width="108.453125" style="154" customWidth="1"/>
    <col min="775" max="1025" width="9.1796875" style="154"/>
    <col min="1026" max="1026" width="0.81640625" style="154" customWidth="1"/>
    <col min="1027" max="1027" width="5.81640625" style="154" customWidth="1"/>
    <col min="1028" max="1028" width="19.81640625" style="154" customWidth="1"/>
    <col min="1029" max="1029" width="29.453125" style="154" bestFit="1" customWidth="1"/>
    <col min="1030" max="1030" width="108.453125" style="154" customWidth="1"/>
    <col min="1031" max="1281" width="9.1796875" style="154"/>
    <col min="1282" max="1282" width="0.81640625" style="154" customWidth="1"/>
    <col min="1283" max="1283" width="5.81640625" style="154" customWidth="1"/>
    <col min="1284" max="1284" width="19.81640625" style="154" customWidth="1"/>
    <col min="1285" max="1285" width="29.453125" style="154" bestFit="1" customWidth="1"/>
    <col min="1286" max="1286" width="108.453125" style="154" customWidth="1"/>
    <col min="1287" max="1537" width="9.1796875" style="154"/>
    <col min="1538" max="1538" width="0.81640625" style="154" customWidth="1"/>
    <col min="1539" max="1539" width="5.81640625" style="154" customWidth="1"/>
    <col min="1540" max="1540" width="19.81640625" style="154" customWidth="1"/>
    <col min="1541" max="1541" width="29.453125" style="154" bestFit="1" customWidth="1"/>
    <col min="1542" max="1542" width="108.453125" style="154" customWidth="1"/>
    <col min="1543" max="1793" width="9.1796875" style="154"/>
    <col min="1794" max="1794" width="0.81640625" style="154" customWidth="1"/>
    <col min="1795" max="1795" width="5.81640625" style="154" customWidth="1"/>
    <col min="1796" max="1796" width="19.81640625" style="154" customWidth="1"/>
    <col min="1797" max="1797" width="29.453125" style="154" bestFit="1" customWidth="1"/>
    <col min="1798" max="1798" width="108.453125" style="154" customWidth="1"/>
    <col min="1799" max="2049" width="9.1796875" style="154"/>
    <col min="2050" max="2050" width="0.81640625" style="154" customWidth="1"/>
    <col min="2051" max="2051" width="5.81640625" style="154" customWidth="1"/>
    <col min="2052" max="2052" width="19.81640625" style="154" customWidth="1"/>
    <col min="2053" max="2053" width="29.453125" style="154" bestFit="1" customWidth="1"/>
    <col min="2054" max="2054" width="108.453125" style="154" customWidth="1"/>
    <col min="2055" max="2305" width="9.1796875" style="154"/>
    <col min="2306" max="2306" width="0.81640625" style="154" customWidth="1"/>
    <col min="2307" max="2307" width="5.81640625" style="154" customWidth="1"/>
    <col min="2308" max="2308" width="19.81640625" style="154" customWidth="1"/>
    <col min="2309" max="2309" width="29.453125" style="154" bestFit="1" customWidth="1"/>
    <col min="2310" max="2310" width="108.453125" style="154" customWidth="1"/>
    <col min="2311" max="2561" width="9.1796875" style="154"/>
    <col min="2562" max="2562" width="0.81640625" style="154" customWidth="1"/>
    <col min="2563" max="2563" width="5.81640625" style="154" customWidth="1"/>
    <col min="2564" max="2564" width="19.81640625" style="154" customWidth="1"/>
    <col min="2565" max="2565" width="29.453125" style="154" bestFit="1" customWidth="1"/>
    <col min="2566" max="2566" width="108.453125" style="154" customWidth="1"/>
    <col min="2567" max="2817" width="9.1796875" style="154"/>
    <col min="2818" max="2818" width="0.81640625" style="154" customWidth="1"/>
    <col min="2819" max="2819" width="5.81640625" style="154" customWidth="1"/>
    <col min="2820" max="2820" width="19.81640625" style="154" customWidth="1"/>
    <col min="2821" max="2821" width="29.453125" style="154" bestFit="1" customWidth="1"/>
    <col min="2822" max="2822" width="108.453125" style="154" customWidth="1"/>
    <col min="2823" max="3073" width="9.1796875" style="154"/>
    <col min="3074" max="3074" width="0.81640625" style="154" customWidth="1"/>
    <col min="3075" max="3075" width="5.81640625" style="154" customWidth="1"/>
    <col min="3076" max="3076" width="19.81640625" style="154" customWidth="1"/>
    <col min="3077" max="3077" width="29.453125" style="154" bestFit="1" customWidth="1"/>
    <col min="3078" max="3078" width="108.453125" style="154" customWidth="1"/>
    <col min="3079" max="3329" width="9.1796875" style="154"/>
    <col min="3330" max="3330" width="0.81640625" style="154" customWidth="1"/>
    <col min="3331" max="3331" width="5.81640625" style="154" customWidth="1"/>
    <col min="3332" max="3332" width="19.81640625" style="154" customWidth="1"/>
    <col min="3333" max="3333" width="29.453125" style="154" bestFit="1" customWidth="1"/>
    <col min="3334" max="3334" width="108.453125" style="154" customWidth="1"/>
    <col min="3335" max="3585" width="9.1796875" style="154"/>
    <col min="3586" max="3586" width="0.81640625" style="154" customWidth="1"/>
    <col min="3587" max="3587" width="5.81640625" style="154" customWidth="1"/>
    <col min="3588" max="3588" width="19.81640625" style="154" customWidth="1"/>
    <col min="3589" max="3589" width="29.453125" style="154" bestFit="1" customWidth="1"/>
    <col min="3590" max="3590" width="108.453125" style="154" customWidth="1"/>
    <col min="3591" max="3841" width="9.1796875" style="154"/>
    <col min="3842" max="3842" width="0.81640625" style="154" customWidth="1"/>
    <col min="3843" max="3843" width="5.81640625" style="154" customWidth="1"/>
    <col min="3844" max="3844" width="19.81640625" style="154" customWidth="1"/>
    <col min="3845" max="3845" width="29.453125" style="154" bestFit="1" customWidth="1"/>
    <col min="3846" max="3846" width="108.453125" style="154" customWidth="1"/>
    <col min="3847" max="4097" width="9.1796875" style="154"/>
    <col min="4098" max="4098" width="0.81640625" style="154" customWidth="1"/>
    <col min="4099" max="4099" width="5.81640625" style="154" customWidth="1"/>
    <col min="4100" max="4100" width="19.81640625" style="154" customWidth="1"/>
    <col min="4101" max="4101" width="29.453125" style="154" bestFit="1" customWidth="1"/>
    <col min="4102" max="4102" width="108.453125" style="154" customWidth="1"/>
    <col min="4103" max="4353" width="9.1796875" style="154"/>
    <col min="4354" max="4354" width="0.81640625" style="154" customWidth="1"/>
    <col min="4355" max="4355" width="5.81640625" style="154" customWidth="1"/>
    <col min="4356" max="4356" width="19.81640625" style="154" customWidth="1"/>
    <col min="4357" max="4357" width="29.453125" style="154" bestFit="1" customWidth="1"/>
    <col min="4358" max="4358" width="108.453125" style="154" customWidth="1"/>
    <col min="4359" max="4609" width="9.1796875" style="154"/>
    <col min="4610" max="4610" width="0.81640625" style="154" customWidth="1"/>
    <col min="4611" max="4611" width="5.81640625" style="154" customWidth="1"/>
    <col min="4612" max="4612" width="19.81640625" style="154" customWidth="1"/>
    <col min="4613" max="4613" width="29.453125" style="154" bestFit="1" customWidth="1"/>
    <col min="4614" max="4614" width="108.453125" style="154" customWidth="1"/>
    <col min="4615" max="4865" width="9.1796875" style="154"/>
    <col min="4866" max="4866" width="0.81640625" style="154" customWidth="1"/>
    <col min="4867" max="4867" width="5.81640625" style="154" customWidth="1"/>
    <col min="4868" max="4868" width="19.81640625" style="154" customWidth="1"/>
    <col min="4869" max="4869" width="29.453125" style="154" bestFit="1" customWidth="1"/>
    <col min="4870" max="4870" width="108.453125" style="154" customWidth="1"/>
    <col min="4871" max="5121" width="9.1796875" style="154"/>
    <col min="5122" max="5122" width="0.81640625" style="154" customWidth="1"/>
    <col min="5123" max="5123" width="5.81640625" style="154" customWidth="1"/>
    <col min="5124" max="5124" width="19.81640625" style="154" customWidth="1"/>
    <col min="5125" max="5125" width="29.453125" style="154" bestFit="1" customWidth="1"/>
    <col min="5126" max="5126" width="108.453125" style="154" customWidth="1"/>
    <col min="5127" max="5377" width="9.1796875" style="154"/>
    <col min="5378" max="5378" width="0.81640625" style="154" customWidth="1"/>
    <col min="5379" max="5379" width="5.81640625" style="154" customWidth="1"/>
    <col min="5380" max="5380" width="19.81640625" style="154" customWidth="1"/>
    <col min="5381" max="5381" width="29.453125" style="154" bestFit="1" customWidth="1"/>
    <col min="5382" max="5382" width="108.453125" style="154" customWidth="1"/>
    <col min="5383" max="5633" width="9.1796875" style="154"/>
    <col min="5634" max="5634" width="0.81640625" style="154" customWidth="1"/>
    <col min="5635" max="5635" width="5.81640625" style="154" customWidth="1"/>
    <col min="5636" max="5636" width="19.81640625" style="154" customWidth="1"/>
    <col min="5637" max="5637" width="29.453125" style="154" bestFit="1" customWidth="1"/>
    <col min="5638" max="5638" width="108.453125" style="154" customWidth="1"/>
    <col min="5639" max="5889" width="9.1796875" style="154"/>
    <col min="5890" max="5890" width="0.81640625" style="154" customWidth="1"/>
    <col min="5891" max="5891" width="5.81640625" style="154" customWidth="1"/>
    <col min="5892" max="5892" width="19.81640625" style="154" customWidth="1"/>
    <col min="5893" max="5893" width="29.453125" style="154" bestFit="1" customWidth="1"/>
    <col min="5894" max="5894" width="108.453125" style="154" customWidth="1"/>
    <col min="5895" max="6145" width="9.1796875" style="154"/>
    <col min="6146" max="6146" width="0.81640625" style="154" customWidth="1"/>
    <col min="6147" max="6147" width="5.81640625" style="154" customWidth="1"/>
    <col min="6148" max="6148" width="19.81640625" style="154" customWidth="1"/>
    <col min="6149" max="6149" width="29.453125" style="154" bestFit="1" customWidth="1"/>
    <col min="6150" max="6150" width="108.453125" style="154" customWidth="1"/>
    <col min="6151" max="6401" width="9.1796875" style="154"/>
    <col min="6402" max="6402" width="0.81640625" style="154" customWidth="1"/>
    <col min="6403" max="6403" width="5.81640625" style="154" customWidth="1"/>
    <col min="6404" max="6404" width="19.81640625" style="154" customWidth="1"/>
    <col min="6405" max="6405" width="29.453125" style="154" bestFit="1" customWidth="1"/>
    <col min="6406" max="6406" width="108.453125" style="154" customWidth="1"/>
    <col min="6407" max="6657" width="9.1796875" style="154"/>
    <col min="6658" max="6658" width="0.81640625" style="154" customWidth="1"/>
    <col min="6659" max="6659" width="5.81640625" style="154" customWidth="1"/>
    <col min="6660" max="6660" width="19.81640625" style="154" customWidth="1"/>
    <col min="6661" max="6661" width="29.453125" style="154" bestFit="1" customWidth="1"/>
    <col min="6662" max="6662" width="108.453125" style="154" customWidth="1"/>
    <col min="6663" max="6913" width="9.1796875" style="154"/>
    <col min="6914" max="6914" width="0.81640625" style="154" customWidth="1"/>
    <col min="6915" max="6915" width="5.81640625" style="154" customWidth="1"/>
    <col min="6916" max="6916" width="19.81640625" style="154" customWidth="1"/>
    <col min="6917" max="6917" width="29.453125" style="154" bestFit="1" customWidth="1"/>
    <col min="6918" max="6918" width="108.453125" style="154" customWidth="1"/>
    <col min="6919" max="7169" width="9.1796875" style="154"/>
    <col min="7170" max="7170" width="0.81640625" style="154" customWidth="1"/>
    <col min="7171" max="7171" width="5.81640625" style="154" customWidth="1"/>
    <col min="7172" max="7172" width="19.81640625" style="154" customWidth="1"/>
    <col min="7173" max="7173" width="29.453125" style="154" bestFit="1" customWidth="1"/>
    <col min="7174" max="7174" width="108.453125" style="154" customWidth="1"/>
    <col min="7175" max="7425" width="9.1796875" style="154"/>
    <col min="7426" max="7426" width="0.81640625" style="154" customWidth="1"/>
    <col min="7427" max="7427" width="5.81640625" style="154" customWidth="1"/>
    <col min="7428" max="7428" width="19.81640625" style="154" customWidth="1"/>
    <col min="7429" max="7429" width="29.453125" style="154" bestFit="1" customWidth="1"/>
    <col min="7430" max="7430" width="108.453125" style="154" customWidth="1"/>
    <col min="7431" max="7681" width="9.1796875" style="154"/>
    <col min="7682" max="7682" width="0.81640625" style="154" customWidth="1"/>
    <col min="7683" max="7683" width="5.81640625" style="154" customWidth="1"/>
    <col min="7684" max="7684" width="19.81640625" style="154" customWidth="1"/>
    <col min="7685" max="7685" width="29.453125" style="154" bestFit="1" customWidth="1"/>
    <col min="7686" max="7686" width="108.453125" style="154" customWidth="1"/>
    <col min="7687" max="7937" width="9.1796875" style="154"/>
    <col min="7938" max="7938" width="0.81640625" style="154" customWidth="1"/>
    <col min="7939" max="7939" width="5.81640625" style="154" customWidth="1"/>
    <col min="7940" max="7940" width="19.81640625" style="154" customWidth="1"/>
    <col min="7941" max="7941" width="29.453125" style="154" bestFit="1" customWidth="1"/>
    <col min="7942" max="7942" width="108.453125" style="154" customWidth="1"/>
    <col min="7943" max="8193" width="9.1796875" style="154"/>
    <col min="8194" max="8194" width="0.81640625" style="154" customWidth="1"/>
    <col min="8195" max="8195" width="5.81640625" style="154" customWidth="1"/>
    <col min="8196" max="8196" width="19.81640625" style="154" customWidth="1"/>
    <col min="8197" max="8197" width="29.453125" style="154" bestFit="1" customWidth="1"/>
    <col min="8198" max="8198" width="108.453125" style="154" customWidth="1"/>
    <col min="8199" max="8449" width="9.1796875" style="154"/>
    <col min="8450" max="8450" width="0.81640625" style="154" customWidth="1"/>
    <col min="8451" max="8451" width="5.81640625" style="154" customWidth="1"/>
    <col min="8452" max="8452" width="19.81640625" style="154" customWidth="1"/>
    <col min="8453" max="8453" width="29.453125" style="154" bestFit="1" customWidth="1"/>
    <col min="8454" max="8454" width="108.453125" style="154" customWidth="1"/>
    <col min="8455" max="8705" width="9.1796875" style="154"/>
    <col min="8706" max="8706" width="0.81640625" style="154" customWidth="1"/>
    <col min="8707" max="8707" width="5.81640625" style="154" customWidth="1"/>
    <col min="8708" max="8708" width="19.81640625" style="154" customWidth="1"/>
    <col min="8709" max="8709" width="29.453125" style="154" bestFit="1" customWidth="1"/>
    <col min="8710" max="8710" width="108.453125" style="154" customWidth="1"/>
    <col min="8711" max="8961" width="9.1796875" style="154"/>
    <col min="8962" max="8962" width="0.81640625" style="154" customWidth="1"/>
    <col min="8963" max="8963" width="5.81640625" style="154" customWidth="1"/>
    <col min="8964" max="8964" width="19.81640625" style="154" customWidth="1"/>
    <col min="8965" max="8965" width="29.453125" style="154" bestFit="1" customWidth="1"/>
    <col min="8966" max="8966" width="108.453125" style="154" customWidth="1"/>
    <col min="8967" max="9217" width="9.1796875" style="154"/>
    <col min="9218" max="9218" width="0.81640625" style="154" customWidth="1"/>
    <col min="9219" max="9219" width="5.81640625" style="154" customWidth="1"/>
    <col min="9220" max="9220" width="19.81640625" style="154" customWidth="1"/>
    <col min="9221" max="9221" width="29.453125" style="154" bestFit="1" customWidth="1"/>
    <col min="9222" max="9222" width="108.453125" style="154" customWidth="1"/>
    <col min="9223" max="9473" width="9.1796875" style="154"/>
    <col min="9474" max="9474" width="0.81640625" style="154" customWidth="1"/>
    <col min="9475" max="9475" width="5.81640625" style="154" customWidth="1"/>
    <col min="9476" max="9476" width="19.81640625" style="154" customWidth="1"/>
    <col min="9477" max="9477" width="29.453125" style="154" bestFit="1" customWidth="1"/>
    <col min="9478" max="9478" width="108.453125" style="154" customWidth="1"/>
    <col min="9479" max="9729" width="9.1796875" style="154"/>
    <col min="9730" max="9730" width="0.81640625" style="154" customWidth="1"/>
    <col min="9731" max="9731" width="5.81640625" style="154" customWidth="1"/>
    <col min="9732" max="9732" width="19.81640625" style="154" customWidth="1"/>
    <col min="9733" max="9733" width="29.453125" style="154" bestFit="1" customWidth="1"/>
    <col min="9734" max="9734" width="108.453125" style="154" customWidth="1"/>
    <col min="9735" max="9985" width="9.1796875" style="154"/>
    <col min="9986" max="9986" width="0.81640625" style="154" customWidth="1"/>
    <col min="9987" max="9987" width="5.81640625" style="154" customWidth="1"/>
    <col min="9988" max="9988" width="19.81640625" style="154" customWidth="1"/>
    <col min="9989" max="9989" width="29.453125" style="154" bestFit="1" customWidth="1"/>
    <col min="9990" max="9990" width="108.453125" style="154" customWidth="1"/>
    <col min="9991" max="10241" width="9.1796875" style="154"/>
    <col min="10242" max="10242" width="0.81640625" style="154" customWidth="1"/>
    <col min="10243" max="10243" width="5.81640625" style="154" customWidth="1"/>
    <col min="10244" max="10244" width="19.81640625" style="154" customWidth="1"/>
    <col min="10245" max="10245" width="29.453125" style="154" bestFit="1" customWidth="1"/>
    <col min="10246" max="10246" width="108.453125" style="154" customWidth="1"/>
    <col min="10247" max="10497" width="9.1796875" style="154"/>
    <col min="10498" max="10498" width="0.81640625" style="154" customWidth="1"/>
    <col min="10499" max="10499" width="5.81640625" style="154" customWidth="1"/>
    <col min="10500" max="10500" width="19.81640625" style="154" customWidth="1"/>
    <col min="10501" max="10501" width="29.453125" style="154" bestFit="1" customWidth="1"/>
    <col min="10502" max="10502" width="108.453125" style="154" customWidth="1"/>
    <col min="10503" max="10753" width="9.1796875" style="154"/>
    <col min="10754" max="10754" width="0.81640625" style="154" customWidth="1"/>
    <col min="10755" max="10755" width="5.81640625" style="154" customWidth="1"/>
    <col min="10756" max="10756" width="19.81640625" style="154" customWidth="1"/>
    <col min="10757" max="10757" width="29.453125" style="154" bestFit="1" customWidth="1"/>
    <col min="10758" max="10758" width="108.453125" style="154" customWidth="1"/>
    <col min="10759" max="11009" width="9.1796875" style="154"/>
    <col min="11010" max="11010" width="0.81640625" style="154" customWidth="1"/>
    <col min="11011" max="11011" width="5.81640625" style="154" customWidth="1"/>
    <col min="11012" max="11012" width="19.81640625" style="154" customWidth="1"/>
    <col min="11013" max="11013" width="29.453125" style="154" bestFit="1" customWidth="1"/>
    <col min="11014" max="11014" width="108.453125" style="154" customWidth="1"/>
    <col min="11015" max="11265" width="9.1796875" style="154"/>
    <col min="11266" max="11266" width="0.81640625" style="154" customWidth="1"/>
    <col min="11267" max="11267" width="5.81640625" style="154" customWidth="1"/>
    <col min="11268" max="11268" width="19.81640625" style="154" customWidth="1"/>
    <col min="11269" max="11269" width="29.453125" style="154" bestFit="1" customWidth="1"/>
    <col min="11270" max="11270" width="108.453125" style="154" customWidth="1"/>
    <col min="11271" max="11521" width="9.1796875" style="154"/>
    <col min="11522" max="11522" width="0.81640625" style="154" customWidth="1"/>
    <col min="11523" max="11523" width="5.81640625" style="154" customWidth="1"/>
    <col min="11524" max="11524" width="19.81640625" style="154" customWidth="1"/>
    <col min="11525" max="11525" width="29.453125" style="154" bestFit="1" customWidth="1"/>
    <col min="11526" max="11526" width="108.453125" style="154" customWidth="1"/>
    <col min="11527" max="11777" width="9.1796875" style="154"/>
    <col min="11778" max="11778" width="0.81640625" style="154" customWidth="1"/>
    <col min="11779" max="11779" width="5.81640625" style="154" customWidth="1"/>
    <col min="11780" max="11780" width="19.81640625" style="154" customWidth="1"/>
    <col min="11781" max="11781" width="29.453125" style="154" bestFit="1" customWidth="1"/>
    <col min="11782" max="11782" width="108.453125" style="154" customWidth="1"/>
    <col min="11783" max="12033" width="9.1796875" style="154"/>
    <col min="12034" max="12034" width="0.81640625" style="154" customWidth="1"/>
    <col min="12035" max="12035" width="5.81640625" style="154" customWidth="1"/>
    <col min="12036" max="12036" width="19.81640625" style="154" customWidth="1"/>
    <col min="12037" max="12037" width="29.453125" style="154" bestFit="1" customWidth="1"/>
    <col min="12038" max="12038" width="108.453125" style="154" customWidth="1"/>
    <col min="12039" max="12289" width="9.1796875" style="154"/>
    <col min="12290" max="12290" width="0.81640625" style="154" customWidth="1"/>
    <col min="12291" max="12291" width="5.81640625" style="154" customWidth="1"/>
    <col min="12292" max="12292" width="19.81640625" style="154" customWidth="1"/>
    <col min="12293" max="12293" width="29.453125" style="154" bestFit="1" customWidth="1"/>
    <col min="12294" max="12294" width="108.453125" style="154" customWidth="1"/>
    <col min="12295" max="12545" width="9.1796875" style="154"/>
    <col min="12546" max="12546" width="0.81640625" style="154" customWidth="1"/>
    <col min="12547" max="12547" width="5.81640625" style="154" customWidth="1"/>
    <col min="12548" max="12548" width="19.81640625" style="154" customWidth="1"/>
    <col min="12549" max="12549" width="29.453125" style="154" bestFit="1" customWidth="1"/>
    <col min="12550" max="12550" width="108.453125" style="154" customWidth="1"/>
    <col min="12551" max="12801" width="9.1796875" style="154"/>
    <col min="12802" max="12802" width="0.81640625" style="154" customWidth="1"/>
    <col min="12803" max="12803" width="5.81640625" style="154" customWidth="1"/>
    <col min="12804" max="12804" width="19.81640625" style="154" customWidth="1"/>
    <col min="12805" max="12805" width="29.453125" style="154" bestFit="1" customWidth="1"/>
    <col min="12806" max="12806" width="108.453125" style="154" customWidth="1"/>
    <col min="12807" max="13057" width="9.1796875" style="154"/>
    <col min="13058" max="13058" width="0.81640625" style="154" customWidth="1"/>
    <col min="13059" max="13059" width="5.81640625" style="154" customWidth="1"/>
    <col min="13060" max="13060" width="19.81640625" style="154" customWidth="1"/>
    <col min="13061" max="13061" width="29.453125" style="154" bestFit="1" customWidth="1"/>
    <col min="13062" max="13062" width="108.453125" style="154" customWidth="1"/>
    <col min="13063" max="13313" width="9.1796875" style="154"/>
    <col min="13314" max="13314" width="0.81640625" style="154" customWidth="1"/>
    <col min="13315" max="13315" width="5.81640625" style="154" customWidth="1"/>
    <col min="13316" max="13316" width="19.81640625" style="154" customWidth="1"/>
    <col min="13317" max="13317" width="29.453125" style="154" bestFit="1" customWidth="1"/>
    <col min="13318" max="13318" width="108.453125" style="154" customWidth="1"/>
    <col min="13319" max="13569" width="9.1796875" style="154"/>
    <col min="13570" max="13570" width="0.81640625" style="154" customWidth="1"/>
    <col min="13571" max="13571" width="5.81640625" style="154" customWidth="1"/>
    <col min="13572" max="13572" width="19.81640625" style="154" customWidth="1"/>
    <col min="13573" max="13573" width="29.453125" style="154" bestFit="1" customWidth="1"/>
    <col min="13574" max="13574" width="108.453125" style="154" customWidth="1"/>
    <col min="13575" max="13825" width="9.1796875" style="154"/>
    <col min="13826" max="13826" width="0.81640625" style="154" customWidth="1"/>
    <col min="13827" max="13827" width="5.81640625" style="154" customWidth="1"/>
    <col min="13828" max="13828" width="19.81640625" style="154" customWidth="1"/>
    <col min="13829" max="13829" width="29.453125" style="154" bestFit="1" customWidth="1"/>
    <col min="13830" max="13830" width="108.453125" style="154" customWidth="1"/>
    <col min="13831" max="14081" width="9.1796875" style="154"/>
    <col min="14082" max="14082" width="0.81640625" style="154" customWidth="1"/>
    <col min="14083" max="14083" width="5.81640625" style="154" customWidth="1"/>
    <col min="14084" max="14084" width="19.81640625" style="154" customWidth="1"/>
    <col min="14085" max="14085" width="29.453125" style="154" bestFit="1" customWidth="1"/>
    <col min="14086" max="14086" width="108.453125" style="154" customWidth="1"/>
    <col min="14087" max="14337" width="9.1796875" style="154"/>
    <col min="14338" max="14338" width="0.81640625" style="154" customWidth="1"/>
    <col min="14339" max="14339" width="5.81640625" style="154" customWidth="1"/>
    <col min="14340" max="14340" width="19.81640625" style="154" customWidth="1"/>
    <col min="14341" max="14341" width="29.453125" style="154" bestFit="1" customWidth="1"/>
    <col min="14342" max="14342" width="108.453125" style="154" customWidth="1"/>
    <col min="14343" max="14593" width="9.1796875" style="154"/>
    <col min="14594" max="14594" width="0.81640625" style="154" customWidth="1"/>
    <col min="14595" max="14595" width="5.81640625" style="154" customWidth="1"/>
    <col min="14596" max="14596" width="19.81640625" style="154" customWidth="1"/>
    <col min="14597" max="14597" width="29.453125" style="154" bestFit="1" customWidth="1"/>
    <col min="14598" max="14598" width="108.453125" style="154" customWidth="1"/>
    <col min="14599" max="14849" width="9.1796875" style="154"/>
    <col min="14850" max="14850" width="0.81640625" style="154" customWidth="1"/>
    <col min="14851" max="14851" width="5.81640625" style="154" customWidth="1"/>
    <col min="14852" max="14852" width="19.81640625" style="154" customWidth="1"/>
    <col min="14853" max="14853" width="29.453125" style="154" bestFit="1" customWidth="1"/>
    <col min="14854" max="14854" width="108.453125" style="154" customWidth="1"/>
    <col min="14855" max="15105" width="9.1796875" style="154"/>
    <col min="15106" max="15106" width="0.81640625" style="154" customWidth="1"/>
    <col min="15107" max="15107" width="5.81640625" style="154" customWidth="1"/>
    <col min="15108" max="15108" width="19.81640625" style="154" customWidth="1"/>
    <col min="15109" max="15109" width="29.453125" style="154" bestFit="1" customWidth="1"/>
    <col min="15110" max="15110" width="108.453125" style="154" customWidth="1"/>
    <col min="15111" max="15361" width="9.1796875" style="154"/>
    <col min="15362" max="15362" width="0.81640625" style="154" customWidth="1"/>
    <col min="15363" max="15363" width="5.81640625" style="154" customWidth="1"/>
    <col min="15364" max="15364" width="19.81640625" style="154" customWidth="1"/>
    <col min="15365" max="15365" width="29.453125" style="154" bestFit="1" customWidth="1"/>
    <col min="15366" max="15366" width="108.453125" style="154" customWidth="1"/>
    <col min="15367" max="15617" width="9.1796875" style="154"/>
    <col min="15618" max="15618" width="0.81640625" style="154" customWidth="1"/>
    <col min="15619" max="15619" width="5.81640625" style="154" customWidth="1"/>
    <col min="15620" max="15620" width="19.81640625" style="154" customWidth="1"/>
    <col min="15621" max="15621" width="29.453125" style="154" bestFit="1" customWidth="1"/>
    <col min="15622" max="15622" width="108.453125" style="154" customWidth="1"/>
    <col min="15623" max="15873" width="9.1796875" style="154"/>
    <col min="15874" max="15874" width="0.81640625" style="154" customWidth="1"/>
    <col min="15875" max="15875" width="5.81640625" style="154" customWidth="1"/>
    <col min="15876" max="15876" width="19.81640625" style="154" customWidth="1"/>
    <col min="15877" max="15877" width="29.453125" style="154" bestFit="1" customWidth="1"/>
    <col min="15878" max="15878" width="108.453125" style="154" customWidth="1"/>
    <col min="15879" max="16129" width="9.1796875" style="154"/>
    <col min="16130" max="16130" width="0.81640625" style="154" customWidth="1"/>
    <col min="16131" max="16131" width="5.81640625" style="154" customWidth="1"/>
    <col min="16132" max="16132" width="19.81640625" style="154" customWidth="1"/>
    <col min="16133" max="16133" width="29.453125" style="154" bestFit="1" customWidth="1"/>
    <col min="16134" max="16134" width="108.453125" style="154" customWidth="1"/>
    <col min="16135" max="16383" width="9.1796875" style="154"/>
    <col min="16384" max="16384" width="9.1796875" style="154" customWidth="1"/>
  </cols>
  <sheetData>
    <row r="1" spans="2:6" ht="18.5" thickBot="1">
      <c r="B1" s="375" t="s">
        <v>80</v>
      </c>
      <c r="C1" s="375"/>
      <c r="D1" s="375"/>
      <c r="E1" s="375"/>
      <c r="F1" s="375"/>
    </row>
    <row r="2" spans="2:6" ht="15.75" customHeight="1">
      <c r="B2" s="376" t="s">
        <v>81</v>
      </c>
      <c r="C2" s="378" t="s">
        <v>82</v>
      </c>
      <c r="D2" s="382" t="s">
        <v>83</v>
      </c>
      <c r="E2" s="382" t="s">
        <v>84</v>
      </c>
      <c r="F2" s="380" t="s">
        <v>85</v>
      </c>
    </row>
    <row r="3" spans="2:6" s="156" customFormat="1" ht="16.399999999999999" customHeight="1" thickBot="1">
      <c r="B3" s="377"/>
      <c r="C3" s="379"/>
      <c r="D3" s="383"/>
      <c r="E3" s="383"/>
      <c r="F3" s="381"/>
    </row>
    <row r="4" spans="2:6" ht="25.5" thickBot="1">
      <c r="B4" s="157">
        <v>1</v>
      </c>
      <c r="C4" s="159" t="s">
        <v>86</v>
      </c>
      <c r="D4" s="158" t="s">
        <v>87</v>
      </c>
      <c r="E4" s="159" t="s">
        <v>88</v>
      </c>
      <c r="F4" s="160" t="s">
        <v>89</v>
      </c>
    </row>
    <row r="5" spans="2:6" ht="63" thickBot="1">
      <c r="B5" s="157">
        <v>2</v>
      </c>
      <c r="C5" s="159" t="s">
        <v>90</v>
      </c>
      <c r="D5" s="158" t="s">
        <v>91</v>
      </c>
      <c r="E5" s="164" t="s">
        <v>92</v>
      </c>
      <c r="F5" s="160" t="s">
        <v>93</v>
      </c>
    </row>
    <row r="6" spans="2:6" ht="25.5" thickBot="1">
      <c r="B6" s="157">
        <v>3</v>
      </c>
      <c r="C6" s="159" t="s">
        <v>94</v>
      </c>
      <c r="D6" s="158" t="s">
        <v>95</v>
      </c>
      <c r="E6" s="159" t="s">
        <v>96</v>
      </c>
      <c r="F6" s="160" t="s">
        <v>97</v>
      </c>
    </row>
    <row r="7" spans="2:6" ht="50.5" thickBot="1">
      <c r="B7" s="157">
        <v>4</v>
      </c>
      <c r="C7" s="159" t="s">
        <v>98</v>
      </c>
      <c r="D7" s="158" t="s">
        <v>99</v>
      </c>
      <c r="E7" s="164">
        <v>4100</v>
      </c>
      <c r="F7" s="160" t="s">
        <v>100</v>
      </c>
    </row>
    <row r="8" spans="2:6" ht="50.5" thickBot="1">
      <c r="B8" s="157">
        <v>5</v>
      </c>
      <c r="C8" s="159" t="s">
        <v>101</v>
      </c>
      <c r="D8" s="158" t="s">
        <v>102</v>
      </c>
      <c r="E8" s="164">
        <v>4200</v>
      </c>
      <c r="F8" s="160" t="s">
        <v>103</v>
      </c>
    </row>
    <row r="9" spans="2:6" ht="163" thickBot="1">
      <c r="B9" s="157">
        <v>6</v>
      </c>
      <c r="C9" s="162" t="s">
        <v>104</v>
      </c>
      <c r="D9" s="161" t="s">
        <v>105</v>
      </c>
      <c r="E9" s="162"/>
      <c r="F9" s="163" t="s">
        <v>106</v>
      </c>
    </row>
    <row r="10" spans="2:6" ht="25.5" thickBot="1">
      <c r="B10" s="157">
        <v>7</v>
      </c>
      <c r="C10" s="159" t="s">
        <v>107</v>
      </c>
      <c r="D10" s="158" t="s">
        <v>108</v>
      </c>
      <c r="E10" s="159" t="s">
        <v>109</v>
      </c>
      <c r="F10" s="165" t="s">
        <v>110</v>
      </c>
    </row>
    <row r="11" spans="2:6" ht="20.25" customHeight="1" thickBot="1">
      <c r="B11" s="157">
        <v>8</v>
      </c>
      <c r="C11" s="159" t="s">
        <v>111</v>
      </c>
      <c r="D11" s="158" t="s">
        <v>112</v>
      </c>
      <c r="E11" s="164">
        <v>9400</v>
      </c>
      <c r="F11" s="165" t="s">
        <v>113</v>
      </c>
    </row>
    <row r="12" spans="2:6" ht="50.5" thickBot="1">
      <c r="B12" s="157">
        <v>9</v>
      </c>
      <c r="C12" s="159" t="s">
        <v>114</v>
      </c>
      <c r="D12" s="158" t="s">
        <v>115</v>
      </c>
      <c r="E12" s="159" t="s">
        <v>116</v>
      </c>
      <c r="F12" s="160" t="s">
        <v>117</v>
      </c>
    </row>
  </sheetData>
  <mergeCells count="6">
    <mergeCell ref="B1:F1"/>
    <mergeCell ref="B2:B3"/>
    <mergeCell ref="C2:C3"/>
    <mergeCell ref="F2:F3"/>
    <mergeCell ref="D2:D3"/>
    <mergeCell ref="E2:E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962C-D38E-4796-9897-F1109210FD49}">
  <dimension ref="A1:B17"/>
  <sheetViews>
    <sheetView workbookViewId="0">
      <selection activeCell="I10" sqref="I10"/>
    </sheetView>
  </sheetViews>
  <sheetFormatPr defaultColWidth="8.81640625" defaultRowHeight="14.5"/>
  <cols>
    <col min="2" max="2" width="110" customWidth="1"/>
  </cols>
  <sheetData>
    <row r="1" spans="1:2">
      <c r="A1" s="251"/>
      <c r="B1" s="250" t="s">
        <v>118</v>
      </c>
    </row>
    <row r="2" spans="1:2" ht="29">
      <c r="A2" s="251">
        <v>1</v>
      </c>
      <c r="B2" s="8" t="s">
        <v>119</v>
      </c>
    </row>
    <row r="3" spans="1:2" ht="29">
      <c r="A3" s="251">
        <v>2</v>
      </c>
      <c r="B3" s="8" t="s">
        <v>120</v>
      </c>
    </row>
    <row r="4" spans="1:2" ht="29">
      <c r="A4" s="251">
        <v>3</v>
      </c>
      <c r="B4" s="8" t="s">
        <v>121</v>
      </c>
    </row>
    <row r="5" spans="1:2" ht="29">
      <c r="A5" s="251">
        <v>4</v>
      </c>
      <c r="B5" s="8" t="s">
        <v>122</v>
      </c>
    </row>
    <row r="6" spans="1:2" ht="43.5">
      <c r="A6" s="251">
        <v>5</v>
      </c>
      <c r="B6" s="249" t="s">
        <v>123</v>
      </c>
    </row>
    <row r="7" spans="1:2">
      <c r="A7" s="251">
        <v>6</v>
      </c>
      <c r="B7" s="8" t="s">
        <v>124</v>
      </c>
    </row>
    <row r="8" spans="1:2">
      <c r="A8" s="251">
        <v>7</v>
      </c>
      <c r="B8" s="8" t="s">
        <v>125</v>
      </c>
    </row>
    <row r="9" spans="1:2" ht="29">
      <c r="A9" s="251">
        <v>8</v>
      </c>
      <c r="B9" s="8" t="s">
        <v>126</v>
      </c>
    </row>
    <row r="10" spans="1:2" ht="29">
      <c r="A10" s="251">
        <v>9</v>
      </c>
      <c r="B10" s="8" t="s">
        <v>127</v>
      </c>
    </row>
    <row r="11" spans="1:2">
      <c r="A11" s="251">
        <v>10</v>
      </c>
      <c r="B11" s="8" t="s">
        <v>128</v>
      </c>
    </row>
    <row r="12" spans="1:2" ht="29">
      <c r="A12" s="251">
        <v>11</v>
      </c>
      <c r="B12" s="8" t="s">
        <v>129</v>
      </c>
    </row>
    <row r="13" spans="1:2" ht="29">
      <c r="A13" s="251">
        <v>12</v>
      </c>
      <c r="B13" s="8" t="s">
        <v>130</v>
      </c>
    </row>
    <row r="14" spans="1:2" ht="43.5">
      <c r="A14" s="251">
        <v>13</v>
      </c>
      <c r="B14" s="8" t="s">
        <v>131</v>
      </c>
    </row>
    <row r="15" spans="1:2">
      <c r="A15" s="251">
        <v>14</v>
      </c>
      <c r="B15" s="8" t="s">
        <v>132</v>
      </c>
    </row>
    <row r="16" spans="1:2">
      <c r="B16" s="8"/>
    </row>
    <row r="17" spans="2:2">
      <c r="B17" s="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20D12-4E57-4577-942A-C7793F33FD11}">
  <dimension ref="B1:N99"/>
  <sheetViews>
    <sheetView showGridLines="0" tabSelected="1" zoomScale="78" zoomScaleNormal="78" workbookViewId="0">
      <selection activeCell="M7" sqref="M7"/>
    </sheetView>
  </sheetViews>
  <sheetFormatPr defaultColWidth="8.81640625" defaultRowHeight="15.5"/>
  <cols>
    <col min="1" max="1" width="2" style="248" customWidth="1"/>
    <col min="2" max="2" width="8.54296875" style="248" customWidth="1"/>
    <col min="3" max="3" width="41.54296875" style="332" customWidth="1"/>
    <col min="4" max="4" width="55.453125" style="332" customWidth="1"/>
    <col min="5" max="5" width="13.453125" style="333" hidden="1" customWidth="1"/>
    <col min="6" max="6" width="14.26953125" style="311" customWidth="1"/>
    <col min="7" max="7" width="13.81640625" style="311" customWidth="1"/>
    <col min="8" max="9" width="13.453125" style="311" customWidth="1"/>
    <col min="10" max="10" width="13.81640625" style="308" hidden="1" customWidth="1"/>
    <col min="11" max="11" width="13.26953125" style="248" bestFit="1" customWidth="1"/>
    <col min="12" max="12" width="10.1796875" style="248" bestFit="1" customWidth="1"/>
    <col min="13" max="13" width="12.81640625" style="248" customWidth="1"/>
    <col min="14" max="14" width="10.7265625" style="248" bestFit="1" customWidth="1"/>
    <col min="15" max="15" width="8.81640625" style="248"/>
    <col min="16" max="16" width="12.1796875" style="248" customWidth="1"/>
    <col min="17" max="16384" width="8.81640625" style="248"/>
  </cols>
  <sheetData>
    <row r="1" spans="2:12">
      <c r="C1" s="385" t="s">
        <v>133</v>
      </c>
      <c r="D1" s="385"/>
      <c r="E1" s="385"/>
      <c r="F1" s="385"/>
      <c r="G1" s="385"/>
      <c r="H1" s="385"/>
      <c r="I1" s="307"/>
    </row>
    <row r="2" spans="2:12" ht="30.75" customHeight="1">
      <c r="B2" s="386" t="s">
        <v>549</v>
      </c>
      <c r="C2" s="386"/>
      <c r="D2" s="386"/>
      <c r="E2" s="386"/>
      <c r="F2" s="386"/>
      <c r="G2" s="386"/>
      <c r="H2" s="386"/>
      <c r="I2" s="386"/>
      <c r="J2" s="386"/>
      <c r="K2" s="386"/>
    </row>
    <row r="3" spans="2:12" ht="20.25" customHeight="1">
      <c r="B3" s="386" t="s">
        <v>550</v>
      </c>
      <c r="C3" s="386"/>
      <c r="D3" s="386"/>
      <c r="E3" s="386"/>
      <c r="F3" s="386"/>
      <c r="G3" s="386"/>
      <c r="H3" s="386"/>
      <c r="I3" s="309"/>
    </row>
    <row r="4" spans="2:12" ht="17.25" customHeight="1">
      <c r="B4" s="386" t="s">
        <v>551</v>
      </c>
      <c r="C4" s="386"/>
      <c r="D4" s="386"/>
      <c r="E4" s="386"/>
      <c r="F4" s="386"/>
      <c r="G4" s="386"/>
      <c r="H4" s="386"/>
      <c r="I4" s="309"/>
    </row>
    <row r="5" spans="2:12" ht="15.75" customHeight="1">
      <c r="B5" s="310" t="s">
        <v>137</v>
      </c>
      <c r="C5" s="384">
        <v>46112</v>
      </c>
      <c r="D5" s="384"/>
      <c r="E5" s="384"/>
      <c r="F5" s="384"/>
      <c r="K5" s="311"/>
    </row>
    <row r="6" spans="2:12">
      <c r="B6" s="312" t="s">
        <v>138</v>
      </c>
      <c r="C6" s="384">
        <v>47787</v>
      </c>
      <c r="D6" s="384"/>
      <c r="E6" s="384"/>
      <c r="F6" s="384"/>
    </row>
    <row r="7" spans="2:12" ht="28.5" customHeight="1">
      <c r="B7" s="302"/>
      <c r="C7" s="313"/>
      <c r="D7" s="313"/>
      <c r="E7" s="313"/>
      <c r="F7" s="314" t="s">
        <v>139</v>
      </c>
      <c r="G7" s="314" t="s">
        <v>140</v>
      </c>
      <c r="H7" s="314" t="s">
        <v>141</v>
      </c>
      <c r="I7" s="314" t="s">
        <v>142</v>
      </c>
      <c r="J7" s="314" t="s">
        <v>143</v>
      </c>
      <c r="K7" s="314" t="s">
        <v>144</v>
      </c>
      <c r="L7" s="308"/>
    </row>
    <row r="8" spans="2:12" ht="30.5">
      <c r="B8" s="315" t="s">
        <v>145</v>
      </c>
      <c r="C8" s="316" t="s">
        <v>146</v>
      </c>
      <c r="D8" s="317" t="s">
        <v>147</v>
      </c>
      <c r="E8" s="318" t="s">
        <v>148</v>
      </c>
      <c r="F8" s="319"/>
      <c r="G8" s="319"/>
      <c r="H8" s="319"/>
      <c r="I8" s="319"/>
      <c r="J8" s="319"/>
      <c r="K8" s="319"/>
      <c r="L8" s="308"/>
    </row>
    <row r="9" spans="2:12">
      <c r="B9" s="390" t="s">
        <v>149</v>
      </c>
      <c r="C9" s="391"/>
      <c r="D9" s="286"/>
      <c r="E9" s="265"/>
      <c r="F9" s="320"/>
      <c r="G9" s="320"/>
      <c r="H9" s="320"/>
      <c r="I9" s="320"/>
      <c r="J9" s="320"/>
      <c r="K9" s="319"/>
      <c r="L9" s="308"/>
    </row>
    <row r="10" spans="2:12" ht="21" customHeight="1">
      <c r="B10" s="392" t="s">
        <v>150</v>
      </c>
      <c r="C10" s="393"/>
      <c r="D10" s="394"/>
      <c r="E10" s="321">
        <f>250000+260000</f>
        <v>510000</v>
      </c>
      <c r="F10" s="322">
        <f>SUM(F11,F15,F18,F20)</f>
        <v>132414.5</v>
      </c>
      <c r="G10" s="322">
        <f t="shared" ref="G10:J10" si="0">SUM(G11,G15,G18,G20)</f>
        <v>125385</v>
      </c>
      <c r="H10" s="322">
        <f t="shared" si="0"/>
        <v>126815</v>
      </c>
      <c r="I10" s="322">
        <f t="shared" si="0"/>
        <v>125385</v>
      </c>
      <c r="J10" s="322">
        <f t="shared" si="0"/>
        <v>0</v>
      </c>
      <c r="K10" s="322">
        <f>SUM(K11,K15,K18,K20)</f>
        <v>509999.5</v>
      </c>
      <c r="L10" s="308"/>
    </row>
    <row r="11" spans="2:12" ht="35.25" customHeight="1">
      <c r="B11" s="283" t="s">
        <v>151</v>
      </c>
      <c r="C11" s="284" t="s">
        <v>152</v>
      </c>
      <c r="D11" s="284" t="s">
        <v>153</v>
      </c>
      <c r="E11" s="334"/>
      <c r="F11" s="335">
        <f>F12+F13+F14</f>
        <v>111799.5</v>
      </c>
      <c r="G11" s="335">
        <f t="shared" ref="G11:K11" si="1">G12+G13+G14</f>
        <v>106800</v>
      </c>
      <c r="H11" s="335">
        <f t="shared" si="1"/>
        <v>111800</v>
      </c>
      <c r="I11" s="335">
        <f t="shared" si="1"/>
        <v>106800</v>
      </c>
      <c r="J11" s="335">
        <f t="shared" si="1"/>
        <v>0</v>
      </c>
      <c r="K11" s="335">
        <f t="shared" si="1"/>
        <v>437199.5</v>
      </c>
      <c r="L11" s="308"/>
    </row>
    <row r="12" spans="2:12" ht="37.5" customHeight="1">
      <c r="B12" s="285" t="s">
        <v>154</v>
      </c>
      <c r="C12" s="286" t="s">
        <v>539</v>
      </c>
      <c r="D12" s="286" t="s">
        <v>156</v>
      </c>
      <c r="E12" s="323">
        <v>104070</v>
      </c>
      <c r="F12" s="320">
        <v>26017.5</v>
      </c>
      <c r="G12" s="320">
        <v>26018</v>
      </c>
      <c r="H12" s="320">
        <v>26018</v>
      </c>
      <c r="I12" s="320">
        <v>26016</v>
      </c>
      <c r="J12" s="320"/>
      <c r="K12" s="319">
        <f>SUM(F12:J12)</f>
        <v>104069.5</v>
      </c>
      <c r="L12" s="308"/>
    </row>
    <row r="13" spans="2:12" ht="27" customHeight="1">
      <c r="B13" s="285" t="s">
        <v>157</v>
      </c>
      <c r="C13" s="286" t="s">
        <v>158</v>
      </c>
      <c r="D13" s="286" t="s">
        <v>159</v>
      </c>
      <c r="E13" s="323">
        <v>10000</v>
      </c>
      <c r="F13" s="320">
        <v>5000</v>
      </c>
      <c r="G13" s="320"/>
      <c r="H13" s="320">
        <v>5000</v>
      </c>
      <c r="I13" s="320"/>
      <c r="J13" s="320"/>
      <c r="K13" s="319">
        <f t="shared" ref="K13:K77" si="2">SUM(F13:J13)</f>
        <v>10000</v>
      </c>
      <c r="L13" s="308"/>
    </row>
    <row r="14" spans="2:12" ht="29.25" customHeight="1">
      <c r="B14" s="285" t="s">
        <v>160</v>
      </c>
      <c r="C14" s="286" t="s">
        <v>161</v>
      </c>
      <c r="D14" s="286" t="s">
        <v>162</v>
      </c>
      <c r="E14" s="324">
        <v>323130</v>
      </c>
      <c r="F14" s="320">
        <v>80782</v>
      </c>
      <c r="G14" s="320">
        <v>80782</v>
      </c>
      <c r="H14" s="320">
        <v>80782</v>
      </c>
      <c r="I14" s="320">
        <v>80784</v>
      </c>
      <c r="J14" s="320"/>
      <c r="K14" s="319">
        <f t="shared" si="2"/>
        <v>323130</v>
      </c>
      <c r="L14" s="308"/>
    </row>
    <row r="15" spans="2:12" ht="99" customHeight="1">
      <c r="B15" s="287">
        <v>120</v>
      </c>
      <c r="C15" s="284" t="s">
        <v>163</v>
      </c>
      <c r="D15" s="288" t="s">
        <v>164</v>
      </c>
      <c r="E15" s="336"/>
      <c r="F15" s="335">
        <f>F16+F17</f>
        <v>12215</v>
      </c>
      <c r="G15" s="335">
        <f t="shared" ref="G15:K15" si="3">G16+G17</f>
        <v>12215</v>
      </c>
      <c r="H15" s="335">
        <f t="shared" si="3"/>
        <v>12215</v>
      </c>
      <c r="I15" s="335">
        <f t="shared" si="3"/>
        <v>12215</v>
      </c>
      <c r="J15" s="335">
        <f t="shared" si="3"/>
        <v>0</v>
      </c>
      <c r="K15" s="335">
        <f t="shared" si="3"/>
        <v>48860</v>
      </c>
      <c r="L15" s="308"/>
    </row>
    <row r="16" spans="2:12" ht="36" customHeight="1">
      <c r="B16" s="289">
        <v>1201</v>
      </c>
      <c r="C16" s="286" t="s">
        <v>165</v>
      </c>
      <c r="D16" s="290" t="s">
        <v>166</v>
      </c>
      <c r="E16" s="298">
        <v>32000</v>
      </c>
      <c r="F16" s="299">
        <v>8000</v>
      </c>
      <c r="G16" s="299">
        <f>$F$16</f>
        <v>8000</v>
      </c>
      <c r="H16" s="299">
        <f>$F$16</f>
        <v>8000</v>
      </c>
      <c r="I16" s="299">
        <f>$F$16</f>
        <v>8000</v>
      </c>
      <c r="J16" s="299"/>
      <c r="K16" s="319">
        <f t="shared" si="2"/>
        <v>32000</v>
      </c>
      <c r="L16" s="308"/>
    </row>
    <row r="17" spans="2:12" ht="57" customHeight="1">
      <c r="B17" s="289">
        <v>1202</v>
      </c>
      <c r="C17" s="286" t="s">
        <v>167</v>
      </c>
      <c r="D17" s="290" t="s">
        <v>168</v>
      </c>
      <c r="E17" s="298">
        <v>16860</v>
      </c>
      <c r="F17" s="299">
        <v>4215</v>
      </c>
      <c r="G17" s="299">
        <f>$F$17</f>
        <v>4215</v>
      </c>
      <c r="H17" s="299">
        <f>$F$17</f>
        <v>4215</v>
      </c>
      <c r="I17" s="299">
        <f>$F$17</f>
        <v>4215</v>
      </c>
      <c r="J17" s="299"/>
      <c r="K17" s="319">
        <f t="shared" si="2"/>
        <v>16860</v>
      </c>
      <c r="L17" s="308"/>
    </row>
    <row r="18" spans="2:12" ht="23.25" customHeight="1">
      <c r="B18" s="287">
        <v>135</v>
      </c>
      <c r="C18" s="284" t="s">
        <v>169</v>
      </c>
      <c r="D18" s="284"/>
      <c r="E18" s="336"/>
      <c r="F18" s="335">
        <f>F19</f>
        <v>5900</v>
      </c>
      <c r="G18" s="335">
        <f t="shared" ref="G18:J18" si="4">G19</f>
        <v>300</v>
      </c>
      <c r="H18" s="335">
        <f t="shared" si="4"/>
        <v>300</v>
      </c>
      <c r="I18" s="335">
        <f t="shared" si="4"/>
        <v>300</v>
      </c>
      <c r="J18" s="335">
        <f t="shared" si="4"/>
        <v>0</v>
      </c>
      <c r="K18" s="335">
        <f>K19</f>
        <v>6800</v>
      </c>
      <c r="L18" s="308"/>
    </row>
    <row r="19" spans="2:12" ht="32.25" customHeight="1">
      <c r="B19" s="289">
        <v>1351</v>
      </c>
      <c r="C19" s="286" t="s">
        <v>170</v>
      </c>
      <c r="D19" s="286" t="s">
        <v>171</v>
      </c>
      <c r="E19" s="298">
        <v>6800</v>
      </c>
      <c r="F19" s="320">
        <v>5900</v>
      </c>
      <c r="G19" s="320">
        <v>300</v>
      </c>
      <c r="H19" s="320">
        <v>300</v>
      </c>
      <c r="I19" s="320">
        <v>300</v>
      </c>
      <c r="J19" s="320"/>
      <c r="K19" s="319">
        <f t="shared" si="2"/>
        <v>6800</v>
      </c>
      <c r="L19" s="308"/>
    </row>
    <row r="20" spans="2:12" ht="22.5" customHeight="1">
      <c r="B20" s="287">
        <v>160</v>
      </c>
      <c r="C20" s="284" t="s">
        <v>114</v>
      </c>
      <c r="D20" s="284"/>
      <c r="E20" s="336"/>
      <c r="F20" s="335">
        <f t="shared" ref="F20:K20" si="5">F21+F22</f>
        <v>2500</v>
      </c>
      <c r="G20" s="335">
        <f t="shared" si="5"/>
        <v>6070</v>
      </c>
      <c r="H20" s="335">
        <f t="shared" si="5"/>
        <v>2500</v>
      </c>
      <c r="I20" s="335">
        <f t="shared" si="5"/>
        <v>6070</v>
      </c>
      <c r="J20" s="335">
        <f t="shared" si="5"/>
        <v>0</v>
      </c>
      <c r="K20" s="335">
        <f t="shared" si="5"/>
        <v>17140</v>
      </c>
      <c r="L20" s="308"/>
    </row>
    <row r="21" spans="2:12" ht="35.25" customHeight="1">
      <c r="B21" s="289">
        <v>1601</v>
      </c>
      <c r="C21" s="286" t="s">
        <v>172</v>
      </c>
      <c r="D21" s="286" t="s">
        <v>173</v>
      </c>
      <c r="E21" s="298">
        <v>7140</v>
      </c>
      <c r="F21" s="320"/>
      <c r="G21" s="320">
        <v>3570</v>
      </c>
      <c r="H21" s="320">
        <f>$F$21</f>
        <v>0</v>
      </c>
      <c r="I21" s="320">
        <v>3570</v>
      </c>
      <c r="J21" s="320"/>
      <c r="K21" s="319">
        <f t="shared" si="2"/>
        <v>7140</v>
      </c>
      <c r="L21" s="308"/>
    </row>
    <row r="22" spans="2:12" ht="45" customHeight="1">
      <c r="B22" s="289">
        <v>1602</v>
      </c>
      <c r="C22" s="286" t="s">
        <v>174</v>
      </c>
      <c r="D22" s="286" t="s">
        <v>548</v>
      </c>
      <c r="E22" s="265">
        <v>10000</v>
      </c>
      <c r="F22" s="320">
        <v>2500</v>
      </c>
      <c r="G22" s="320">
        <f>$F$22</f>
        <v>2500</v>
      </c>
      <c r="H22" s="320">
        <f>$F$22</f>
        <v>2500</v>
      </c>
      <c r="I22" s="320">
        <v>2500</v>
      </c>
      <c r="J22" s="320"/>
      <c r="K22" s="319">
        <f t="shared" si="2"/>
        <v>10000</v>
      </c>
      <c r="L22" s="308"/>
    </row>
    <row r="23" spans="2:12" ht="30" customHeight="1">
      <c r="B23" s="392" t="s">
        <v>176</v>
      </c>
      <c r="C23" s="393"/>
      <c r="D23" s="394"/>
      <c r="E23" s="325">
        <f>125455+125455</f>
        <v>250910</v>
      </c>
      <c r="F23" s="322">
        <f>SUM(F24,F28,F31,F33)</f>
        <v>0</v>
      </c>
      <c r="G23" s="322">
        <f t="shared" ref="G23:J23" si="6">SUM(G24,G28,G31,G33)</f>
        <v>86399</v>
      </c>
      <c r="H23" s="322">
        <f t="shared" si="6"/>
        <v>81500</v>
      </c>
      <c r="I23" s="322">
        <f t="shared" si="6"/>
        <v>83011</v>
      </c>
      <c r="J23" s="322">
        <f t="shared" si="6"/>
        <v>0</v>
      </c>
      <c r="K23" s="322">
        <f>SUM(K24,K28,K31,K33)</f>
        <v>250910</v>
      </c>
      <c r="L23" s="308"/>
    </row>
    <row r="24" spans="2:12" ht="35.25" customHeight="1">
      <c r="B24" s="283" t="s">
        <v>151</v>
      </c>
      <c r="C24" s="284" t="s">
        <v>177</v>
      </c>
      <c r="D24" s="284" t="s">
        <v>178</v>
      </c>
      <c r="E24" s="336"/>
      <c r="F24" s="335">
        <f>F25+F26+F27</f>
        <v>0</v>
      </c>
      <c r="G24" s="335">
        <f t="shared" ref="G24:K24" si="7">G25+G26+G27</f>
        <v>63069</v>
      </c>
      <c r="H24" s="335">
        <f t="shared" si="7"/>
        <v>58070</v>
      </c>
      <c r="I24" s="335">
        <f t="shared" si="7"/>
        <v>63071</v>
      </c>
      <c r="J24" s="335">
        <f t="shared" si="7"/>
        <v>0</v>
      </c>
      <c r="K24" s="335">
        <f t="shared" si="7"/>
        <v>184210</v>
      </c>
      <c r="L24" s="308"/>
    </row>
    <row r="25" spans="2:12" ht="35.25" customHeight="1">
      <c r="B25" s="285" t="s">
        <v>154</v>
      </c>
      <c r="C25" s="286" t="s">
        <v>539</v>
      </c>
      <c r="D25" s="286" t="s">
        <v>179</v>
      </c>
      <c r="E25" s="265">
        <v>12605</v>
      </c>
      <c r="F25" s="320"/>
      <c r="G25" s="320">
        <v>4201</v>
      </c>
      <c r="H25" s="320">
        <v>4202</v>
      </c>
      <c r="I25" s="320">
        <v>4202</v>
      </c>
      <c r="J25" s="320"/>
      <c r="K25" s="319">
        <f>SUM(F25:J25)</f>
        <v>12605</v>
      </c>
      <c r="L25" s="308"/>
    </row>
    <row r="26" spans="2:12" ht="29.25" customHeight="1">
      <c r="B26" s="285" t="s">
        <v>180</v>
      </c>
      <c r="C26" s="286" t="s">
        <v>181</v>
      </c>
      <c r="D26" s="286" t="s">
        <v>182</v>
      </c>
      <c r="E26" s="265">
        <v>10000</v>
      </c>
      <c r="F26" s="320"/>
      <c r="G26" s="320">
        <v>5000</v>
      </c>
      <c r="H26" s="320"/>
      <c r="I26" s="320">
        <v>5000</v>
      </c>
      <c r="J26" s="320"/>
      <c r="K26" s="319">
        <f t="shared" si="2"/>
        <v>10000</v>
      </c>
      <c r="L26" s="308"/>
    </row>
    <row r="27" spans="2:12" ht="28.5" customHeight="1">
      <c r="B27" s="285" t="s">
        <v>183</v>
      </c>
      <c r="C27" s="286" t="s">
        <v>161</v>
      </c>
      <c r="D27" s="286" t="s">
        <v>184</v>
      </c>
      <c r="E27" s="298">
        <v>161605</v>
      </c>
      <c r="F27" s="320"/>
      <c r="G27" s="320">
        <v>53868</v>
      </c>
      <c r="H27" s="320">
        <v>53868</v>
      </c>
      <c r="I27" s="320">
        <v>53869</v>
      </c>
      <c r="J27" s="320"/>
      <c r="K27" s="319">
        <f t="shared" si="2"/>
        <v>161605</v>
      </c>
      <c r="L27" s="308"/>
    </row>
    <row r="28" spans="2:12" ht="96.75" customHeight="1">
      <c r="B28" s="287">
        <v>120</v>
      </c>
      <c r="C28" s="284" t="s">
        <v>163</v>
      </c>
      <c r="D28" s="284" t="s">
        <v>185</v>
      </c>
      <c r="E28" s="336"/>
      <c r="F28" s="335">
        <f>F29+F30</f>
        <v>0</v>
      </c>
      <c r="G28" s="335">
        <f t="shared" ref="G28:K28" si="8">G29+G30</f>
        <v>16930</v>
      </c>
      <c r="H28" s="335">
        <f t="shared" si="8"/>
        <v>16930</v>
      </c>
      <c r="I28" s="335">
        <f t="shared" si="8"/>
        <v>16940</v>
      </c>
      <c r="J28" s="335">
        <f t="shared" si="8"/>
        <v>0</v>
      </c>
      <c r="K28" s="335">
        <f t="shared" si="8"/>
        <v>50800</v>
      </c>
      <c r="L28" s="308"/>
    </row>
    <row r="29" spans="2:12" ht="29.25" customHeight="1">
      <c r="B29" s="289">
        <v>1203</v>
      </c>
      <c r="C29" s="286" t="s">
        <v>186</v>
      </c>
      <c r="D29" s="286" t="s">
        <v>187</v>
      </c>
      <c r="E29" s="298">
        <v>28300</v>
      </c>
      <c r="F29" s="320"/>
      <c r="G29" s="320">
        <v>9430</v>
      </c>
      <c r="H29" s="320">
        <v>9430</v>
      </c>
      <c r="I29" s="320">
        <v>9440</v>
      </c>
      <c r="J29" s="320"/>
      <c r="K29" s="319">
        <f t="shared" si="2"/>
        <v>28300</v>
      </c>
      <c r="L29" s="308"/>
    </row>
    <row r="30" spans="2:12" ht="72" customHeight="1">
      <c r="B30" s="289">
        <v>1204</v>
      </c>
      <c r="C30" s="286" t="s">
        <v>188</v>
      </c>
      <c r="D30" s="286" t="s">
        <v>189</v>
      </c>
      <c r="E30" s="298">
        <v>22500</v>
      </c>
      <c r="F30" s="320"/>
      <c r="G30" s="320">
        <v>7500</v>
      </c>
      <c r="H30" s="320">
        <v>7500</v>
      </c>
      <c r="I30" s="320">
        <v>7500</v>
      </c>
      <c r="J30" s="320"/>
      <c r="K30" s="319">
        <f t="shared" si="2"/>
        <v>22500</v>
      </c>
      <c r="L30" s="308"/>
    </row>
    <row r="31" spans="2:12" ht="62">
      <c r="B31" s="287">
        <v>135</v>
      </c>
      <c r="C31" s="284" t="s">
        <v>169</v>
      </c>
      <c r="D31" s="284" t="s">
        <v>190</v>
      </c>
      <c r="E31" s="336"/>
      <c r="F31" s="335">
        <f>F32</f>
        <v>0</v>
      </c>
      <c r="G31" s="335">
        <f t="shared" ref="G31:K31" si="9">G32</f>
        <v>3400</v>
      </c>
      <c r="H31" s="335">
        <f t="shared" si="9"/>
        <v>0</v>
      </c>
      <c r="I31" s="335">
        <f t="shared" si="9"/>
        <v>0</v>
      </c>
      <c r="J31" s="335">
        <f t="shared" si="9"/>
        <v>0</v>
      </c>
      <c r="K31" s="335">
        <f t="shared" si="9"/>
        <v>3400</v>
      </c>
      <c r="L31" s="308"/>
    </row>
    <row r="32" spans="2:12" ht="39.65" customHeight="1">
      <c r="B32" s="289">
        <v>1352</v>
      </c>
      <c r="C32" s="286" t="s">
        <v>191</v>
      </c>
      <c r="D32" s="286" t="s">
        <v>192</v>
      </c>
      <c r="E32" s="298">
        <v>3400</v>
      </c>
      <c r="F32" s="320"/>
      <c r="G32" s="320">
        <v>3400</v>
      </c>
      <c r="H32" s="320"/>
      <c r="I32" s="320"/>
      <c r="J32" s="320"/>
      <c r="K32" s="319">
        <f t="shared" si="2"/>
        <v>3400</v>
      </c>
      <c r="L32" s="308"/>
    </row>
    <row r="33" spans="2:12" ht="69" customHeight="1">
      <c r="B33" s="287">
        <v>160</v>
      </c>
      <c r="C33" s="284" t="s">
        <v>114</v>
      </c>
      <c r="D33" s="284" t="s">
        <v>193</v>
      </c>
      <c r="E33" s="336"/>
      <c r="F33" s="335">
        <f>F34+F35</f>
        <v>0</v>
      </c>
      <c r="G33" s="335">
        <f t="shared" ref="G33:K33" si="10">G34+G35</f>
        <v>3000</v>
      </c>
      <c r="H33" s="335">
        <f t="shared" si="10"/>
        <v>6500</v>
      </c>
      <c r="I33" s="335">
        <f t="shared" si="10"/>
        <v>3000</v>
      </c>
      <c r="J33" s="335">
        <f t="shared" si="10"/>
        <v>0</v>
      </c>
      <c r="K33" s="335">
        <f t="shared" si="10"/>
        <v>12500</v>
      </c>
      <c r="L33" s="308"/>
    </row>
    <row r="34" spans="2:12" ht="51" customHeight="1">
      <c r="B34" s="289">
        <v>1603</v>
      </c>
      <c r="C34" s="286" t="s">
        <v>172</v>
      </c>
      <c r="D34" s="286" t="s">
        <v>194</v>
      </c>
      <c r="E34" s="298">
        <v>3500</v>
      </c>
      <c r="F34" s="320"/>
      <c r="G34" s="320"/>
      <c r="H34" s="320">
        <v>3500</v>
      </c>
      <c r="I34" s="320"/>
      <c r="J34" s="320"/>
      <c r="K34" s="319">
        <f t="shared" si="2"/>
        <v>3500</v>
      </c>
      <c r="L34" s="308"/>
    </row>
    <row r="35" spans="2:12" ht="36.75" customHeight="1">
      <c r="B35" s="289">
        <v>1604</v>
      </c>
      <c r="C35" s="286" t="s">
        <v>195</v>
      </c>
      <c r="D35" s="291" t="s">
        <v>196</v>
      </c>
      <c r="E35" s="298">
        <v>9000</v>
      </c>
      <c r="F35" s="320"/>
      <c r="G35" s="320">
        <v>3000</v>
      </c>
      <c r="H35" s="320">
        <v>3000</v>
      </c>
      <c r="I35" s="320">
        <v>3000</v>
      </c>
      <c r="J35" s="320"/>
      <c r="K35" s="319">
        <f t="shared" si="2"/>
        <v>9000</v>
      </c>
      <c r="L35" s="308"/>
    </row>
    <row r="36" spans="2:12" ht="19.5" customHeight="1">
      <c r="B36" s="392" t="s">
        <v>197</v>
      </c>
      <c r="C36" s="393"/>
      <c r="D36" s="394"/>
      <c r="E36" s="325">
        <f>100000+100000</f>
        <v>200000</v>
      </c>
      <c r="F36" s="322">
        <f>SUM(F37,F41,F44,F46)</f>
        <v>55050</v>
      </c>
      <c r="G36" s="322">
        <f t="shared" ref="G36:J36" si="11">SUM(G37,G41,G44,G46)</f>
        <v>46650</v>
      </c>
      <c r="H36" s="322">
        <f t="shared" si="11"/>
        <v>51650</v>
      </c>
      <c r="I36" s="322">
        <f t="shared" si="11"/>
        <v>46650</v>
      </c>
      <c r="J36" s="322">
        <f t="shared" si="11"/>
        <v>0</v>
      </c>
      <c r="K36" s="322">
        <f>SUM(K37,K41,K44,K46)</f>
        <v>200000</v>
      </c>
      <c r="L36" s="308"/>
    </row>
    <row r="37" spans="2:12" ht="39.75" customHeight="1">
      <c r="B37" s="283" t="s">
        <v>151</v>
      </c>
      <c r="C37" s="284" t="s">
        <v>177</v>
      </c>
      <c r="D37" s="284" t="s">
        <v>198</v>
      </c>
      <c r="E37" s="336"/>
      <c r="F37" s="335">
        <f>F38+F39+F40</f>
        <v>39150</v>
      </c>
      <c r="G37" s="335">
        <f t="shared" ref="G37:K37" si="12">G38+G39+G40</f>
        <v>34150</v>
      </c>
      <c r="H37" s="335">
        <f t="shared" si="12"/>
        <v>39150</v>
      </c>
      <c r="I37" s="335">
        <f t="shared" si="12"/>
        <v>34150</v>
      </c>
      <c r="J37" s="335">
        <f t="shared" si="12"/>
        <v>0</v>
      </c>
      <c r="K37" s="335">
        <f t="shared" si="12"/>
        <v>146600</v>
      </c>
      <c r="L37" s="308"/>
    </row>
    <row r="38" spans="2:12" ht="38.25" customHeight="1">
      <c r="B38" s="285" t="s">
        <v>154</v>
      </c>
      <c r="C38" s="286" t="s">
        <v>539</v>
      </c>
      <c r="D38" s="286" t="s">
        <v>199</v>
      </c>
      <c r="E38" s="265">
        <v>10070</v>
      </c>
      <c r="F38" s="320">
        <v>2517</v>
      </c>
      <c r="G38" s="320">
        <f>$F$38</f>
        <v>2517</v>
      </c>
      <c r="H38" s="320">
        <f>$F$38</f>
        <v>2517</v>
      </c>
      <c r="I38" s="320">
        <f>$F$38</f>
        <v>2517</v>
      </c>
      <c r="J38" s="320"/>
      <c r="K38" s="319">
        <f t="shared" si="2"/>
        <v>10068</v>
      </c>
      <c r="L38" s="308"/>
    </row>
    <row r="39" spans="2:12" ht="27.75" customHeight="1">
      <c r="B39" s="285" t="s">
        <v>200</v>
      </c>
      <c r="C39" s="286" t="s">
        <v>181</v>
      </c>
      <c r="D39" s="286" t="s">
        <v>201</v>
      </c>
      <c r="E39" s="265">
        <v>10000</v>
      </c>
      <c r="F39" s="320">
        <v>5000</v>
      </c>
      <c r="G39" s="320"/>
      <c r="H39" s="320">
        <v>5000</v>
      </c>
      <c r="I39" s="320"/>
      <c r="J39" s="320"/>
      <c r="K39" s="319">
        <f t="shared" si="2"/>
        <v>10000</v>
      </c>
      <c r="L39" s="308"/>
    </row>
    <row r="40" spans="2:12" ht="29.25" customHeight="1">
      <c r="B40" s="285" t="s">
        <v>202</v>
      </c>
      <c r="C40" s="286" t="s">
        <v>161</v>
      </c>
      <c r="D40" s="286" t="s">
        <v>203</v>
      </c>
      <c r="E40" s="298">
        <v>126532</v>
      </c>
      <c r="F40" s="320">
        <v>31633</v>
      </c>
      <c r="G40" s="320">
        <f>$F$40</f>
        <v>31633</v>
      </c>
      <c r="H40" s="320">
        <f>$F$40</f>
        <v>31633</v>
      </c>
      <c r="I40" s="320">
        <f>$F$40</f>
        <v>31633</v>
      </c>
      <c r="J40" s="320"/>
      <c r="K40" s="319">
        <f t="shared" si="2"/>
        <v>126532</v>
      </c>
      <c r="L40" s="308"/>
    </row>
    <row r="41" spans="2:12" ht="101.25" customHeight="1">
      <c r="B41" s="287">
        <v>120</v>
      </c>
      <c r="C41" s="284" t="s">
        <v>163</v>
      </c>
      <c r="D41" s="284" t="s">
        <v>185</v>
      </c>
      <c r="E41" s="336"/>
      <c r="F41" s="335">
        <f>F42+F43</f>
        <v>5000</v>
      </c>
      <c r="G41" s="335">
        <f t="shared" ref="G41:K41" si="13">G42+G43</f>
        <v>10000</v>
      </c>
      <c r="H41" s="335">
        <f t="shared" si="13"/>
        <v>5000</v>
      </c>
      <c r="I41" s="335">
        <f t="shared" si="13"/>
        <v>10000</v>
      </c>
      <c r="J41" s="335">
        <f t="shared" si="13"/>
        <v>0</v>
      </c>
      <c r="K41" s="335">
        <f t="shared" si="13"/>
        <v>30000</v>
      </c>
      <c r="L41" s="308"/>
    </row>
    <row r="42" spans="2:12" ht="32.25" customHeight="1">
      <c r="B42" s="289">
        <v>1205</v>
      </c>
      <c r="C42" s="286" t="s">
        <v>204</v>
      </c>
      <c r="D42" s="292" t="s">
        <v>205</v>
      </c>
      <c r="E42" s="265">
        <v>10000</v>
      </c>
      <c r="F42" s="320"/>
      <c r="G42" s="320">
        <v>5000</v>
      </c>
      <c r="H42" s="320"/>
      <c r="I42" s="320">
        <v>5000</v>
      </c>
      <c r="J42" s="320"/>
      <c r="K42" s="319">
        <f t="shared" si="2"/>
        <v>10000</v>
      </c>
      <c r="L42" s="308"/>
    </row>
    <row r="43" spans="2:12" ht="117.75" customHeight="1">
      <c r="B43" s="289">
        <v>1206</v>
      </c>
      <c r="C43" s="286" t="s">
        <v>188</v>
      </c>
      <c r="D43" s="286" t="s">
        <v>206</v>
      </c>
      <c r="E43" s="298">
        <v>20000</v>
      </c>
      <c r="F43" s="320">
        <v>5000</v>
      </c>
      <c r="G43" s="320">
        <f>$F$43</f>
        <v>5000</v>
      </c>
      <c r="H43" s="320">
        <f>$F$43</f>
        <v>5000</v>
      </c>
      <c r="I43" s="320">
        <f>$F$43</f>
        <v>5000</v>
      </c>
      <c r="J43" s="320"/>
      <c r="K43" s="319">
        <f t="shared" si="2"/>
        <v>20000</v>
      </c>
      <c r="L43" s="308"/>
    </row>
    <row r="44" spans="2:12" ht="50.25" customHeight="1">
      <c r="B44" s="287">
        <v>135</v>
      </c>
      <c r="C44" s="284" t="s">
        <v>169</v>
      </c>
      <c r="D44" s="284" t="s">
        <v>190</v>
      </c>
      <c r="E44" s="336"/>
      <c r="F44" s="335">
        <f>F45</f>
        <v>3400</v>
      </c>
      <c r="G44" s="335">
        <f t="shared" ref="G44:K44" si="14">G45</f>
        <v>0</v>
      </c>
      <c r="H44" s="335">
        <f t="shared" si="14"/>
        <v>0</v>
      </c>
      <c r="I44" s="335">
        <f t="shared" si="14"/>
        <v>0</v>
      </c>
      <c r="J44" s="335">
        <f t="shared" si="14"/>
        <v>0</v>
      </c>
      <c r="K44" s="335">
        <f t="shared" si="14"/>
        <v>3400</v>
      </c>
      <c r="L44" s="308"/>
    </row>
    <row r="45" spans="2:12" ht="26.15" customHeight="1">
      <c r="B45" s="289">
        <v>1353</v>
      </c>
      <c r="C45" s="286" t="s">
        <v>207</v>
      </c>
      <c r="D45" s="286" t="s">
        <v>208</v>
      </c>
      <c r="E45" s="298">
        <v>3400</v>
      </c>
      <c r="F45" s="320">
        <v>3400</v>
      </c>
      <c r="G45" s="320"/>
      <c r="H45" s="320"/>
      <c r="I45" s="320"/>
      <c r="J45" s="320"/>
      <c r="K45" s="319">
        <f t="shared" si="2"/>
        <v>3400</v>
      </c>
      <c r="L45" s="308"/>
    </row>
    <row r="46" spans="2:12" ht="62">
      <c r="B46" s="287">
        <v>160</v>
      </c>
      <c r="C46" s="284" t="s">
        <v>114</v>
      </c>
      <c r="D46" s="284" t="s">
        <v>193</v>
      </c>
      <c r="E46" s="336"/>
      <c r="F46" s="335">
        <f>F47+F48</f>
        <v>7500</v>
      </c>
      <c r="G46" s="335">
        <f>G47+G48</f>
        <v>2500</v>
      </c>
      <c r="H46" s="335">
        <f t="shared" ref="H46:K46" si="15">H47+H48</f>
        <v>7500</v>
      </c>
      <c r="I46" s="335">
        <f t="shared" si="15"/>
        <v>2500</v>
      </c>
      <c r="J46" s="335">
        <f t="shared" si="15"/>
        <v>0</v>
      </c>
      <c r="K46" s="335">
        <f t="shared" si="15"/>
        <v>20000</v>
      </c>
      <c r="L46" s="308"/>
    </row>
    <row r="47" spans="2:12" ht="39" customHeight="1">
      <c r="B47" s="289">
        <v>1605</v>
      </c>
      <c r="C47" s="286" t="s">
        <v>172</v>
      </c>
      <c r="D47" s="286" t="s">
        <v>194</v>
      </c>
      <c r="E47" s="298">
        <v>10000</v>
      </c>
      <c r="F47" s="320">
        <v>5000</v>
      </c>
      <c r="G47" s="320"/>
      <c r="H47" s="320">
        <f>$F$47</f>
        <v>5000</v>
      </c>
      <c r="I47" s="320"/>
      <c r="J47" s="320"/>
      <c r="K47" s="319">
        <f t="shared" si="2"/>
        <v>10000</v>
      </c>
      <c r="L47" s="308"/>
    </row>
    <row r="48" spans="2:12" ht="31">
      <c r="B48" s="289">
        <v>1606</v>
      </c>
      <c r="C48" s="286" t="s">
        <v>195</v>
      </c>
      <c r="D48" s="291" t="s">
        <v>209</v>
      </c>
      <c r="E48" s="265">
        <v>10000</v>
      </c>
      <c r="F48" s="320">
        <v>2500</v>
      </c>
      <c r="G48" s="320">
        <f>$F$48</f>
        <v>2500</v>
      </c>
      <c r="H48" s="320">
        <f>$F$48</f>
        <v>2500</v>
      </c>
      <c r="I48" s="320">
        <f>$F$48</f>
        <v>2500</v>
      </c>
      <c r="J48" s="320"/>
      <c r="K48" s="319">
        <f t="shared" si="2"/>
        <v>10000</v>
      </c>
      <c r="L48" s="308"/>
    </row>
    <row r="49" spans="2:12" ht="36" customHeight="1">
      <c r="B49" s="387" t="s">
        <v>210</v>
      </c>
      <c r="C49" s="388"/>
      <c r="D49" s="389"/>
      <c r="E49" s="326">
        <v>40000</v>
      </c>
      <c r="F49" s="322">
        <f>F50+F54</f>
        <v>8000</v>
      </c>
      <c r="G49" s="322">
        <f t="shared" ref="G49:K49" si="16">G50+G54</f>
        <v>14500</v>
      </c>
      <c r="H49" s="322">
        <f t="shared" si="16"/>
        <v>8000</v>
      </c>
      <c r="I49" s="322">
        <f t="shared" si="16"/>
        <v>9500</v>
      </c>
      <c r="J49" s="322">
        <f t="shared" si="16"/>
        <v>0</v>
      </c>
      <c r="K49" s="322">
        <f t="shared" si="16"/>
        <v>40000</v>
      </c>
      <c r="L49" s="308"/>
    </row>
    <row r="50" spans="2:12" ht="51.75" customHeight="1">
      <c r="B50" s="283" t="s">
        <v>151</v>
      </c>
      <c r="C50" s="284" t="s">
        <v>177</v>
      </c>
      <c r="D50" s="284" t="s">
        <v>211</v>
      </c>
      <c r="E50" s="336"/>
      <c r="F50" s="335">
        <f>F51+F52+F53</f>
        <v>8000</v>
      </c>
      <c r="G50" s="335">
        <f t="shared" ref="G50:K50" si="17">G51+G52+G53</f>
        <v>13000</v>
      </c>
      <c r="H50" s="335">
        <f t="shared" si="17"/>
        <v>8000</v>
      </c>
      <c r="I50" s="335">
        <f t="shared" si="17"/>
        <v>8000</v>
      </c>
      <c r="J50" s="335">
        <f t="shared" si="17"/>
        <v>0</v>
      </c>
      <c r="K50" s="335">
        <f t="shared" si="17"/>
        <v>37000</v>
      </c>
      <c r="L50" s="308"/>
    </row>
    <row r="51" spans="2:12" ht="36" customHeight="1">
      <c r="B51" s="285" t="s">
        <v>154</v>
      </c>
      <c r="C51" s="286" t="s">
        <v>539</v>
      </c>
      <c r="D51" s="286" t="s">
        <v>212</v>
      </c>
      <c r="E51" s="265">
        <v>2000</v>
      </c>
      <c r="F51" s="320">
        <v>500</v>
      </c>
      <c r="G51" s="320">
        <f>$F$51</f>
        <v>500</v>
      </c>
      <c r="H51" s="320">
        <f>$F$51</f>
        <v>500</v>
      </c>
      <c r="I51" s="320">
        <f>$H$51</f>
        <v>500</v>
      </c>
      <c r="J51" s="320"/>
      <c r="K51" s="319">
        <f t="shared" si="2"/>
        <v>2000</v>
      </c>
      <c r="L51" s="308"/>
    </row>
    <row r="52" spans="2:12" ht="34.5" customHeight="1">
      <c r="B52" s="285" t="s">
        <v>213</v>
      </c>
      <c r="C52" s="286" t="s">
        <v>181</v>
      </c>
      <c r="D52" s="286" t="s">
        <v>214</v>
      </c>
      <c r="E52" s="265">
        <v>5000</v>
      </c>
      <c r="F52" s="320"/>
      <c r="G52" s="320">
        <v>5000</v>
      </c>
      <c r="H52" s="320"/>
      <c r="I52" s="320"/>
      <c r="J52" s="320"/>
      <c r="K52" s="319">
        <f t="shared" si="2"/>
        <v>5000</v>
      </c>
      <c r="L52" s="308"/>
    </row>
    <row r="53" spans="2:12" ht="33.75" customHeight="1">
      <c r="B53" s="285" t="s">
        <v>215</v>
      </c>
      <c r="C53" s="286" t="s">
        <v>161</v>
      </c>
      <c r="D53" s="286" t="s">
        <v>216</v>
      </c>
      <c r="E53" s="298">
        <v>30000</v>
      </c>
      <c r="F53" s="320">
        <v>7500</v>
      </c>
      <c r="G53" s="320">
        <f>$F$53</f>
        <v>7500</v>
      </c>
      <c r="H53" s="320">
        <f>$F$53</f>
        <v>7500</v>
      </c>
      <c r="I53" s="320">
        <f>$F$53</f>
        <v>7500</v>
      </c>
      <c r="J53" s="320"/>
      <c r="K53" s="319">
        <f t="shared" si="2"/>
        <v>30000</v>
      </c>
      <c r="L53" s="308"/>
    </row>
    <row r="54" spans="2:12" ht="99.75" customHeight="1">
      <c r="B54" s="287">
        <v>120</v>
      </c>
      <c r="C54" s="284" t="s">
        <v>163</v>
      </c>
      <c r="D54" s="284" t="s">
        <v>185</v>
      </c>
      <c r="E54" s="336"/>
      <c r="F54" s="335">
        <f>F55</f>
        <v>0</v>
      </c>
      <c r="G54" s="335">
        <f t="shared" ref="G54:K54" si="18">G55</f>
        <v>1500</v>
      </c>
      <c r="H54" s="335">
        <f t="shared" si="18"/>
        <v>0</v>
      </c>
      <c r="I54" s="335">
        <f t="shared" si="18"/>
        <v>1500</v>
      </c>
      <c r="J54" s="335">
        <f t="shared" si="18"/>
        <v>0</v>
      </c>
      <c r="K54" s="335">
        <f t="shared" si="18"/>
        <v>3000</v>
      </c>
      <c r="L54" s="308"/>
    </row>
    <row r="55" spans="2:12" ht="52.5" customHeight="1">
      <c r="B55" s="289">
        <v>1207</v>
      </c>
      <c r="C55" s="286" t="s">
        <v>188</v>
      </c>
      <c r="D55" s="286" t="s">
        <v>217</v>
      </c>
      <c r="E55" s="265">
        <v>3000</v>
      </c>
      <c r="F55" s="320"/>
      <c r="G55" s="320">
        <v>1500</v>
      </c>
      <c r="H55" s="320"/>
      <c r="I55" s="320">
        <v>1500</v>
      </c>
      <c r="J55" s="320"/>
      <c r="K55" s="319">
        <f t="shared" si="2"/>
        <v>3000</v>
      </c>
      <c r="L55" s="308"/>
    </row>
    <row r="56" spans="2:12" ht="31.5" customHeight="1">
      <c r="B56" s="387" t="s">
        <v>218</v>
      </c>
      <c r="C56" s="388"/>
      <c r="D56" s="389"/>
      <c r="E56" s="326">
        <v>45000</v>
      </c>
      <c r="F56" s="322">
        <f>F57+F60</f>
        <v>562.5</v>
      </c>
      <c r="G56" s="322">
        <f t="shared" ref="G56:K56" si="19">G57+G60</f>
        <v>3062.5</v>
      </c>
      <c r="H56" s="322">
        <f t="shared" si="19"/>
        <v>19437.5</v>
      </c>
      <c r="I56" s="322">
        <f t="shared" si="19"/>
        <v>21937.5</v>
      </c>
      <c r="J56" s="322">
        <f t="shared" si="19"/>
        <v>0</v>
      </c>
      <c r="K56" s="322">
        <f t="shared" si="19"/>
        <v>45000</v>
      </c>
      <c r="L56" s="308"/>
    </row>
    <row r="57" spans="2:12" ht="35.25" customHeight="1">
      <c r="B57" s="283" t="s">
        <v>151</v>
      </c>
      <c r="C57" s="284" t="s">
        <v>177</v>
      </c>
      <c r="D57" s="284" t="s">
        <v>219</v>
      </c>
      <c r="E57" s="336"/>
      <c r="F57" s="335">
        <f>SUM(F58:F59)</f>
        <v>562.5</v>
      </c>
      <c r="G57" s="335">
        <f t="shared" ref="G57:K57" si="20">SUM(G58:G59)</f>
        <v>562.5</v>
      </c>
      <c r="H57" s="335">
        <f t="shared" si="20"/>
        <v>19437.5</v>
      </c>
      <c r="I57" s="335">
        <f t="shared" si="20"/>
        <v>19437.5</v>
      </c>
      <c r="J57" s="335">
        <f t="shared" si="20"/>
        <v>0</v>
      </c>
      <c r="K57" s="335">
        <f t="shared" si="20"/>
        <v>40000</v>
      </c>
      <c r="L57" s="308"/>
    </row>
    <row r="58" spans="2:12" ht="36" customHeight="1">
      <c r="B58" s="285" t="s">
        <v>154</v>
      </c>
      <c r="C58" s="286" t="s">
        <v>539</v>
      </c>
      <c r="D58" s="286" t="s">
        <v>220</v>
      </c>
      <c r="E58" s="298">
        <v>2250</v>
      </c>
      <c r="F58" s="299">
        <v>562.5</v>
      </c>
      <c r="G58" s="299">
        <f>$F$58</f>
        <v>562.5</v>
      </c>
      <c r="H58" s="299">
        <f>$F$58</f>
        <v>562.5</v>
      </c>
      <c r="I58" s="299">
        <f>$F$58</f>
        <v>562.5</v>
      </c>
      <c r="J58" s="299"/>
      <c r="K58" s="319">
        <f t="shared" si="2"/>
        <v>2250</v>
      </c>
      <c r="L58" s="308"/>
    </row>
    <row r="59" spans="2:12" ht="52.5" customHeight="1">
      <c r="B59" s="285" t="s">
        <v>221</v>
      </c>
      <c r="C59" s="286" t="s">
        <v>222</v>
      </c>
      <c r="D59" s="286" t="s">
        <v>223</v>
      </c>
      <c r="E59" s="298">
        <v>37750</v>
      </c>
      <c r="F59" s="299"/>
      <c r="G59" s="299">
        <f>$F$59</f>
        <v>0</v>
      </c>
      <c r="H59" s="299">
        <v>18875</v>
      </c>
      <c r="I59" s="299">
        <v>18875</v>
      </c>
      <c r="J59" s="299"/>
      <c r="K59" s="319">
        <f t="shared" si="2"/>
        <v>37750</v>
      </c>
      <c r="L59" s="308"/>
    </row>
    <row r="60" spans="2:12" ht="102" customHeight="1">
      <c r="B60" s="287">
        <v>120</v>
      </c>
      <c r="C60" s="284" t="s">
        <v>163</v>
      </c>
      <c r="D60" s="284" t="s">
        <v>185</v>
      </c>
      <c r="E60" s="336"/>
      <c r="F60" s="335">
        <f>F61</f>
        <v>0</v>
      </c>
      <c r="G60" s="335">
        <f t="shared" ref="G60:K60" si="21">G61</f>
        <v>2500</v>
      </c>
      <c r="H60" s="335">
        <f t="shared" si="21"/>
        <v>0</v>
      </c>
      <c r="I60" s="335">
        <f t="shared" si="21"/>
        <v>2500</v>
      </c>
      <c r="J60" s="335">
        <f t="shared" si="21"/>
        <v>0</v>
      </c>
      <c r="K60" s="335">
        <f t="shared" si="21"/>
        <v>5000</v>
      </c>
      <c r="L60" s="308"/>
    </row>
    <row r="61" spans="2:12" ht="46.5">
      <c r="B61" s="286">
        <v>1208</v>
      </c>
      <c r="C61" s="286" t="s">
        <v>188</v>
      </c>
      <c r="D61" s="286" t="s">
        <v>224</v>
      </c>
      <c r="E61" s="298">
        <v>5000</v>
      </c>
      <c r="F61" s="299"/>
      <c r="G61" s="299">
        <v>2500</v>
      </c>
      <c r="H61" s="299"/>
      <c r="I61" s="299">
        <v>2500</v>
      </c>
      <c r="J61" s="299"/>
      <c r="K61" s="319">
        <f t="shared" si="2"/>
        <v>5000</v>
      </c>
      <c r="L61" s="308"/>
    </row>
    <row r="62" spans="2:12" ht="29.25" customHeight="1">
      <c r="B62" s="387" t="s">
        <v>225</v>
      </c>
      <c r="C62" s="388"/>
      <c r="D62" s="389"/>
      <c r="E62" s="326">
        <v>55000</v>
      </c>
      <c r="F62" s="322">
        <f>SUM(F63,F66,F70)</f>
        <v>25687.5</v>
      </c>
      <c r="G62" s="322">
        <f t="shared" ref="G62:K62" si="22">SUM(G63,G66,G70)</f>
        <v>9187.5</v>
      </c>
      <c r="H62" s="322">
        <f t="shared" si="22"/>
        <v>18937.5</v>
      </c>
      <c r="I62" s="322">
        <f t="shared" si="22"/>
        <v>5187.5</v>
      </c>
      <c r="J62" s="322">
        <f t="shared" si="22"/>
        <v>0</v>
      </c>
      <c r="K62" s="322">
        <f t="shared" si="22"/>
        <v>59000</v>
      </c>
      <c r="L62" s="308"/>
    </row>
    <row r="63" spans="2:12" ht="21.75" customHeight="1">
      <c r="B63" s="283" t="s">
        <v>151</v>
      </c>
      <c r="C63" s="284" t="s">
        <v>177</v>
      </c>
      <c r="D63" s="293"/>
      <c r="E63" s="336"/>
      <c r="F63" s="335">
        <f>F64+F65</f>
        <v>3687.5</v>
      </c>
      <c r="G63" s="335">
        <f t="shared" ref="G63:K63" si="23">G64+G65</f>
        <v>687.5</v>
      </c>
      <c r="H63" s="335">
        <f t="shared" si="23"/>
        <v>2687.5</v>
      </c>
      <c r="I63" s="335">
        <f t="shared" si="23"/>
        <v>687.5</v>
      </c>
      <c r="J63" s="335">
        <f t="shared" si="23"/>
        <v>0</v>
      </c>
      <c r="K63" s="335">
        <f t="shared" si="23"/>
        <v>7750</v>
      </c>
      <c r="L63" s="308"/>
    </row>
    <row r="64" spans="2:12" ht="38.25" customHeight="1">
      <c r="B64" s="285" t="s">
        <v>154</v>
      </c>
      <c r="C64" s="286" t="s">
        <v>539</v>
      </c>
      <c r="D64" s="286" t="s">
        <v>226</v>
      </c>
      <c r="E64" s="265">
        <v>2750</v>
      </c>
      <c r="F64" s="320">
        <v>687.5</v>
      </c>
      <c r="G64" s="320">
        <f>$F$64</f>
        <v>687.5</v>
      </c>
      <c r="H64" s="320">
        <f>$F$64</f>
        <v>687.5</v>
      </c>
      <c r="I64" s="320">
        <f>$F$64</f>
        <v>687.5</v>
      </c>
      <c r="J64" s="320"/>
      <c r="K64" s="319">
        <f t="shared" si="2"/>
        <v>2750</v>
      </c>
      <c r="L64" s="308"/>
    </row>
    <row r="65" spans="2:13" ht="58.5" customHeight="1">
      <c r="B65" s="285" t="s">
        <v>227</v>
      </c>
      <c r="C65" s="294" t="s">
        <v>228</v>
      </c>
      <c r="D65" s="286" t="s">
        <v>229</v>
      </c>
      <c r="E65" s="298">
        <v>5000</v>
      </c>
      <c r="F65" s="299">
        <v>3000</v>
      </c>
      <c r="G65" s="299"/>
      <c r="H65" s="299">
        <v>2000</v>
      </c>
      <c r="I65" s="320">
        <f>$G$65</f>
        <v>0</v>
      </c>
      <c r="J65" s="320"/>
      <c r="K65" s="319">
        <f t="shared" si="2"/>
        <v>5000</v>
      </c>
      <c r="L65" s="308"/>
    </row>
    <row r="66" spans="2:13" ht="116.25" customHeight="1">
      <c r="B66" s="287">
        <v>120</v>
      </c>
      <c r="C66" s="284" t="s">
        <v>163</v>
      </c>
      <c r="D66" s="284" t="s">
        <v>230</v>
      </c>
      <c r="E66" s="336"/>
      <c r="F66" s="335">
        <f>SUM(F67:F69)</f>
        <v>17000</v>
      </c>
      <c r="G66" s="335">
        <f t="shared" ref="G66:K66" si="24">SUM(G67:G69)</f>
        <v>4000</v>
      </c>
      <c r="H66" s="335">
        <f t="shared" si="24"/>
        <v>13500</v>
      </c>
      <c r="I66" s="335">
        <f t="shared" si="24"/>
        <v>0</v>
      </c>
      <c r="J66" s="335">
        <f t="shared" si="24"/>
        <v>0</v>
      </c>
      <c r="K66" s="335">
        <f t="shared" si="24"/>
        <v>34500</v>
      </c>
      <c r="L66" s="308"/>
    </row>
    <row r="67" spans="2:13" ht="45.75" customHeight="1">
      <c r="B67" s="289">
        <v>1209</v>
      </c>
      <c r="C67" s="286" t="s">
        <v>188</v>
      </c>
      <c r="D67" s="286" t="s">
        <v>537</v>
      </c>
      <c r="E67" s="298">
        <v>10500</v>
      </c>
      <c r="F67" s="299">
        <v>7000</v>
      </c>
      <c r="G67" s="299">
        <v>4000</v>
      </c>
      <c r="H67" s="299">
        <v>3500</v>
      </c>
      <c r="I67" s="320"/>
      <c r="J67" s="320"/>
      <c r="K67" s="319">
        <f t="shared" si="2"/>
        <v>14500</v>
      </c>
      <c r="L67" s="308"/>
    </row>
    <row r="68" spans="2:13" ht="36.75" customHeight="1">
      <c r="B68" s="289">
        <v>12010</v>
      </c>
      <c r="C68" s="286" t="s">
        <v>231</v>
      </c>
      <c r="D68" s="286" t="s">
        <v>232</v>
      </c>
      <c r="E68" s="298">
        <v>10000</v>
      </c>
      <c r="F68" s="299">
        <v>5000</v>
      </c>
      <c r="G68" s="299"/>
      <c r="H68" s="299">
        <v>5000</v>
      </c>
      <c r="I68" s="320"/>
      <c r="J68" s="320"/>
      <c r="K68" s="319">
        <f t="shared" si="2"/>
        <v>10000</v>
      </c>
      <c r="L68" s="308"/>
    </row>
    <row r="69" spans="2:13" ht="30" customHeight="1">
      <c r="B69" s="289">
        <v>12011</v>
      </c>
      <c r="C69" s="286" t="s">
        <v>233</v>
      </c>
      <c r="D69" s="286" t="s">
        <v>234</v>
      </c>
      <c r="E69" s="298">
        <v>10000</v>
      </c>
      <c r="F69" s="299">
        <v>5000</v>
      </c>
      <c r="G69" s="299"/>
      <c r="H69" s="299">
        <v>5000</v>
      </c>
      <c r="I69" s="320"/>
      <c r="J69" s="320"/>
      <c r="K69" s="319">
        <f t="shared" si="2"/>
        <v>10000</v>
      </c>
      <c r="L69" s="308"/>
    </row>
    <row r="70" spans="2:13" ht="66" customHeight="1">
      <c r="B70" s="287">
        <v>160</v>
      </c>
      <c r="C70" s="284" t="s">
        <v>114</v>
      </c>
      <c r="D70" s="284" t="s">
        <v>193</v>
      </c>
      <c r="E70" s="336"/>
      <c r="F70" s="335">
        <f>F71+F72</f>
        <v>5000</v>
      </c>
      <c r="G70" s="335">
        <f t="shared" ref="G70:K70" si="25">G71+G72</f>
        <v>4500</v>
      </c>
      <c r="H70" s="335">
        <f t="shared" si="25"/>
        <v>2750</v>
      </c>
      <c r="I70" s="335">
        <f t="shared" si="25"/>
        <v>4500</v>
      </c>
      <c r="J70" s="335">
        <f t="shared" si="25"/>
        <v>0</v>
      </c>
      <c r="K70" s="335">
        <f t="shared" si="25"/>
        <v>16750</v>
      </c>
      <c r="L70" s="308"/>
    </row>
    <row r="71" spans="2:13" ht="50.25" customHeight="1">
      <c r="B71" s="289">
        <v>16010</v>
      </c>
      <c r="C71" s="286" t="s">
        <v>235</v>
      </c>
      <c r="D71" s="286" t="s">
        <v>236</v>
      </c>
      <c r="E71" s="298">
        <v>9000</v>
      </c>
      <c r="F71" s="299"/>
      <c r="G71" s="299">
        <v>4500</v>
      </c>
      <c r="H71" s="299"/>
      <c r="I71" s="299">
        <f>$G$71</f>
        <v>4500</v>
      </c>
      <c r="J71" s="299"/>
      <c r="K71" s="319">
        <f t="shared" si="2"/>
        <v>9000</v>
      </c>
      <c r="L71" s="308"/>
    </row>
    <row r="72" spans="2:13" ht="36.75" customHeight="1">
      <c r="B72" s="289">
        <v>16011</v>
      </c>
      <c r="C72" s="286" t="s">
        <v>174</v>
      </c>
      <c r="D72" s="291" t="s">
        <v>237</v>
      </c>
      <c r="E72" s="298">
        <v>7750</v>
      </c>
      <c r="F72" s="299">
        <v>5000</v>
      </c>
      <c r="G72" s="299"/>
      <c r="H72" s="299">
        <v>2750</v>
      </c>
      <c r="I72" s="299"/>
      <c r="J72" s="320"/>
      <c r="K72" s="319">
        <f t="shared" si="2"/>
        <v>7750</v>
      </c>
      <c r="L72" s="308"/>
    </row>
    <row r="73" spans="2:13" ht="28" customHeight="1">
      <c r="B73" s="387" t="s">
        <v>238</v>
      </c>
      <c r="C73" s="388"/>
      <c r="D73" s="389"/>
      <c r="E73" s="326">
        <v>20000</v>
      </c>
      <c r="F73" s="322">
        <f>F74+F76</f>
        <v>0</v>
      </c>
      <c r="G73" s="322">
        <f t="shared" ref="G73:K73" si="26">G74+G76</f>
        <v>0</v>
      </c>
      <c r="H73" s="322">
        <f t="shared" si="26"/>
        <v>0</v>
      </c>
      <c r="I73" s="322">
        <f t="shared" si="26"/>
        <v>16000</v>
      </c>
      <c r="J73" s="322">
        <f t="shared" si="26"/>
        <v>0</v>
      </c>
      <c r="K73" s="322">
        <f t="shared" si="26"/>
        <v>16000</v>
      </c>
      <c r="L73" s="308"/>
    </row>
    <row r="74" spans="2:13" ht="28.5" customHeight="1">
      <c r="B74" s="283" t="s">
        <v>151</v>
      </c>
      <c r="C74" s="284" t="s">
        <v>177</v>
      </c>
      <c r="D74" s="284" t="s">
        <v>239</v>
      </c>
      <c r="E74" s="336"/>
      <c r="F74" s="335">
        <f>F75</f>
        <v>0</v>
      </c>
      <c r="G74" s="335">
        <f t="shared" ref="G74:K74" si="27">G75</f>
        <v>0</v>
      </c>
      <c r="H74" s="335">
        <f t="shared" si="27"/>
        <v>0</v>
      </c>
      <c r="I74" s="335">
        <f t="shared" si="27"/>
        <v>12000</v>
      </c>
      <c r="J74" s="335">
        <f t="shared" si="27"/>
        <v>0</v>
      </c>
      <c r="K74" s="335">
        <f t="shared" si="27"/>
        <v>12000</v>
      </c>
      <c r="L74" s="308"/>
    </row>
    <row r="75" spans="2:13" ht="81.75" customHeight="1">
      <c r="B75" s="285" t="s">
        <v>240</v>
      </c>
      <c r="C75" s="294" t="s">
        <v>241</v>
      </c>
      <c r="D75" s="286" t="s">
        <v>242</v>
      </c>
      <c r="E75" s="298">
        <v>12000</v>
      </c>
      <c r="F75" s="299"/>
      <c r="G75" s="299"/>
      <c r="H75" s="299"/>
      <c r="I75" s="299">
        <v>12000</v>
      </c>
      <c r="J75" s="299"/>
      <c r="K75" s="319">
        <f t="shared" si="2"/>
        <v>12000</v>
      </c>
      <c r="L75" s="308"/>
    </row>
    <row r="76" spans="2:13" ht="117.75" customHeight="1">
      <c r="B76" s="287">
        <v>120</v>
      </c>
      <c r="C76" s="284" t="s">
        <v>163</v>
      </c>
      <c r="D76" s="284" t="s">
        <v>230</v>
      </c>
      <c r="E76" s="336"/>
      <c r="F76" s="335">
        <f>F77</f>
        <v>0</v>
      </c>
      <c r="G76" s="335">
        <f t="shared" ref="G76:K76" si="28">G77</f>
        <v>0</v>
      </c>
      <c r="H76" s="335">
        <f t="shared" si="28"/>
        <v>0</v>
      </c>
      <c r="I76" s="335">
        <f t="shared" si="28"/>
        <v>4000</v>
      </c>
      <c r="J76" s="335">
        <f t="shared" si="28"/>
        <v>0</v>
      </c>
      <c r="K76" s="335">
        <f t="shared" si="28"/>
        <v>4000</v>
      </c>
      <c r="L76" s="308"/>
    </row>
    <row r="77" spans="2:13" ht="53.25" customHeight="1">
      <c r="B77" s="289">
        <v>12012</v>
      </c>
      <c r="C77" s="286" t="s">
        <v>188</v>
      </c>
      <c r="D77" s="286" t="s">
        <v>243</v>
      </c>
      <c r="E77" s="298">
        <v>4000</v>
      </c>
      <c r="F77" s="299"/>
      <c r="G77" s="299"/>
      <c r="H77" s="299"/>
      <c r="I77" s="299">
        <v>4000</v>
      </c>
      <c r="J77" s="299"/>
      <c r="K77" s="319">
        <f t="shared" si="2"/>
        <v>4000</v>
      </c>
      <c r="L77" s="308"/>
    </row>
    <row r="78" spans="2:13" ht="25.5" customHeight="1">
      <c r="B78" s="387" t="s">
        <v>244</v>
      </c>
      <c r="C78" s="389"/>
      <c r="D78" s="295"/>
      <c r="E78" s="326">
        <v>112090</v>
      </c>
      <c r="F78" s="337">
        <f t="shared" ref="F78:J78" si="29">F79+F83+F85</f>
        <v>24227.598749999994</v>
      </c>
      <c r="G78" s="337">
        <f t="shared" si="29"/>
        <v>28110.463749999999</v>
      </c>
      <c r="H78" s="337">
        <f t="shared" si="29"/>
        <v>29829.383749999997</v>
      </c>
      <c r="I78" s="337">
        <f t="shared" si="29"/>
        <v>29922.553749999995</v>
      </c>
      <c r="J78" s="337">
        <f t="shared" si="29"/>
        <v>0</v>
      </c>
      <c r="K78" s="337">
        <f>K79+K83+K85</f>
        <v>112090</v>
      </c>
      <c r="L78" s="308"/>
      <c r="M78" s="311">
        <f>E78-K78</f>
        <v>0</v>
      </c>
    </row>
    <row r="79" spans="2:13" ht="36" customHeight="1">
      <c r="B79" s="283" t="s">
        <v>151</v>
      </c>
      <c r="C79" s="284" t="s">
        <v>177</v>
      </c>
      <c r="D79" s="284" t="s">
        <v>245</v>
      </c>
      <c r="E79" s="336"/>
      <c r="F79" s="335">
        <f>F80+F81+F82</f>
        <v>6606.5</v>
      </c>
      <c r="G79" s="335">
        <f t="shared" ref="G79:J79" si="30">G80+G81+G82</f>
        <v>6606.5</v>
      </c>
      <c r="H79" s="335">
        <f t="shared" si="30"/>
        <v>6606.5</v>
      </c>
      <c r="I79" s="335">
        <f t="shared" si="30"/>
        <v>6606.5</v>
      </c>
      <c r="J79" s="335">
        <f t="shared" si="30"/>
        <v>0</v>
      </c>
      <c r="K79" s="335">
        <f>K80+K81+K82</f>
        <v>26426</v>
      </c>
      <c r="L79" s="308"/>
    </row>
    <row r="80" spans="2:13" ht="23.25" customHeight="1">
      <c r="B80" s="285" t="s">
        <v>246</v>
      </c>
      <c r="C80" s="286" t="s">
        <v>247</v>
      </c>
      <c r="D80" s="286" t="s">
        <v>247</v>
      </c>
      <c r="E80" s="265">
        <v>6200</v>
      </c>
      <c r="F80" s="320">
        <v>1550</v>
      </c>
      <c r="G80" s="320">
        <v>1550</v>
      </c>
      <c r="H80" s="320">
        <v>1550</v>
      </c>
      <c r="I80" s="320">
        <v>1550</v>
      </c>
      <c r="J80" s="320"/>
      <c r="K80" s="319">
        <f t="shared" ref="K80:K81" si="31">SUM(F80:J80)</f>
        <v>6200</v>
      </c>
      <c r="L80" s="308"/>
      <c r="M80" s="328"/>
    </row>
    <row r="81" spans="2:14" ht="26.25" customHeight="1">
      <c r="B81" s="285" t="s">
        <v>248</v>
      </c>
      <c r="C81" s="286" t="s">
        <v>249</v>
      </c>
      <c r="D81" s="286" t="s">
        <v>249</v>
      </c>
      <c r="E81" s="265">
        <v>6200</v>
      </c>
      <c r="F81" s="320">
        <v>1550</v>
      </c>
      <c r="G81" s="320">
        <v>1550</v>
      </c>
      <c r="H81" s="320">
        <v>1550</v>
      </c>
      <c r="I81" s="320">
        <v>1550</v>
      </c>
      <c r="J81" s="320"/>
      <c r="K81" s="319">
        <f t="shared" si="31"/>
        <v>6200</v>
      </c>
      <c r="L81" s="308"/>
      <c r="M81" s="328"/>
    </row>
    <row r="82" spans="2:14" ht="66.75" customHeight="1">
      <c r="B82" s="285" t="s">
        <v>540</v>
      </c>
      <c r="C82" s="286" t="s">
        <v>538</v>
      </c>
      <c r="D82" s="286" t="s">
        <v>541</v>
      </c>
      <c r="E82" s="298">
        <v>40090</v>
      </c>
      <c r="F82" s="299">
        <f>2095.00875+1411.49125</f>
        <v>3506.5</v>
      </c>
      <c r="G82" s="299">
        <f>2095.00875+1411.49125</f>
        <v>3506.5</v>
      </c>
      <c r="H82" s="299">
        <f>2095.00875+1411.49125</f>
        <v>3506.5</v>
      </c>
      <c r="I82" s="299">
        <f>2095.00875+1411.49125</f>
        <v>3506.5</v>
      </c>
      <c r="J82" s="320"/>
      <c r="K82" s="319">
        <f t="shared" ref="K82" si="32">SUM(F82:J82)</f>
        <v>14026</v>
      </c>
      <c r="L82" s="308"/>
    </row>
    <row r="83" spans="2:14" ht="27" customHeight="1">
      <c r="B83" s="287">
        <v>125</v>
      </c>
      <c r="C83" s="284" t="s">
        <v>250</v>
      </c>
      <c r="D83" s="284" t="s">
        <v>251</v>
      </c>
      <c r="E83" s="336"/>
      <c r="F83" s="335">
        <f>F84</f>
        <v>1250</v>
      </c>
      <c r="G83" s="335">
        <f t="shared" ref="G83:J83" si="33">G84</f>
        <v>1250</v>
      </c>
      <c r="H83" s="335">
        <f t="shared" si="33"/>
        <v>1250</v>
      </c>
      <c r="I83" s="335">
        <f t="shared" si="33"/>
        <v>1250</v>
      </c>
      <c r="J83" s="335">
        <f t="shared" si="33"/>
        <v>0</v>
      </c>
      <c r="K83" s="335">
        <f>K84</f>
        <v>5000</v>
      </c>
      <c r="L83" s="308"/>
    </row>
    <row r="84" spans="2:14" ht="25.5" customHeight="1">
      <c r="B84" s="302">
        <v>12501</v>
      </c>
      <c r="C84" s="286" t="s">
        <v>252</v>
      </c>
      <c r="D84" s="286" t="s">
        <v>252</v>
      </c>
      <c r="E84" s="265">
        <v>5000</v>
      </c>
      <c r="F84" s="320">
        <v>1250</v>
      </c>
      <c r="G84" s="320">
        <v>1250</v>
      </c>
      <c r="H84" s="320">
        <v>1250</v>
      </c>
      <c r="I84" s="320">
        <v>1250</v>
      </c>
      <c r="J84" s="320"/>
      <c r="K84" s="319">
        <f>SUM(F84:J84)</f>
        <v>5000</v>
      </c>
      <c r="L84" s="308"/>
    </row>
    <row r="85" spans="2:14" ht="25" customHeight="1">
      <c r="B85" s="344"/>
      <c r="C85" s="344" t="s">
        <v>255</v>
      </c>
      <c r="D85" s="345" t="s">
        <v>256</v>
      </c>
      <c r="E85" s="346">
        <v>86309.964999999997</v>
      </c>
      <c r="F85" s="346">
        <f>SUM(F86,F92,F90,F94,F96)</f>
        <v>16371.098749999994</v>
      </c>
      <c r="G85" s="346">
        <f t="shared" ref="G85:J85" si="34">SUM(G86,G92,G90,G94,G96)</f>
        <v>20253.963749999999</v>
      </c>
      <c r="H85" s="346">
        <f t="shared" si="34"/>
        <v>21972.883749999997</v>
      </c>
      <c r="I85" s="346">
        <f t="shared" si="34"/>
        <v>22066.053749999995</v>
      </c>
      <c r="J85" s="346">
        <f t="shared" si="34"/>
        <v>0</v>
      </c>
      <c r="K85" s="346">
        <f>SUM(K86,K92,K90,K94,K96)</f>
        <v>80664</v>
      </c>
      <c r="L85" s="308"/>
      <c r="M85" s="311"/>
      <c r="N85" s="328"/>
    </row>
    <row r="86" spans="2:14" ht="33.65" customHeight="1">
      <c r="B86" s="338" t="s">
        <v>151</v>
      </c>
      <c r="C86" s="284" t="s">
        <v>177</v>
      </c>
      <c r="D86" s="339" t="s">
        <v>245</v>
      </c>
      <c r="E86" s="340"/>
      <c r="F86" s="341">
        <f>SUM(F87:F89)</f>
        <v>11886.548749999994</v>
      </c>
      <c r="G86" s="341">
        <f t="shared" ref="G86:K86" si="35">SUM(G87:G89)</f>
        <v>15741.413749999996</v>
      </c>
      <c r="H86" s="341">
        <f t="shared" si="35"/>
        <v>17202.733749999996</v>
      </c>
      <c r="I86" s="341">
        <f t="shared" si="35"/>
        <v>17552.803749999995</v>
      </c>
      <c r="J86" s="341">
        <f t="shared" si="35"/>
        <v>0</v>
      </c>
      <c r="K86" s="341">
        <f t="shared" si="35"/>
        <v>62383.499999999985</v>
      </c>
      <c r="L86" s="329"/>
    </row>
    <row r="87" spans="2:14" ht="27" customHeight="1">
      <c r="B87" s="289" t="s">
        <v>246</v>
      </c>
      <c r="C87" s="286" t="s">
        <v>247</v>
      </c>
      <c r="D87" s="289" t="s">
        <v>247</v>
      </c>
      <c r="E87" s="298"/>
      <c r="F87" s="299">
        <v>5349.9854166666646</v>
      </c>
      <c r="G87" s="299">
        <v>7277.4179166666654</v>
      </c>
      <c r="H87" s="299">
        <v>8008.0779166666653</v>
      </c>
      <c r="I87" s="299">
        <v>8183.1129166666651</v>
      </c>
      <c r="J87" s="299"/>
      <c r="K87" s="327">
        <f>SUM(F87:J87)</f>
        <v>28818.594166666662</v>
      </c>
      <c r="L87" s="329"/>
    </row>
    <row r="88" spans="2:14" ht="21.5" customHeight="1">
      <c r="B88" s="289" t="s">
        <v>248</v>
      </c>
      <c r="C88" s="286" t="s">
        <v>249</v>
      </c>
      <c r="D88" s="289" t="s">
        <v>249</v>
      </c>
      <c r="E88" s="298"/>
      <c r="F88" s="299">
        <v>5349.9854166666646</v>
      </c>
      <c r="G88" s="299">
        <v>7277.4179166666654</v>
      </c>
      <c r="H88" s="299">
        <v>8008.0779166666653</v>
      </c>
      <c r="I88" s="299">
        <v>8183.1129166666651</v>
      </c>
      <c r="J88" s="299"/>
      <c r="K88" s="327">
        <f>SUM(F88:J88)</f>
        <v>28818.594166666662</v>
      </c>
      <c r="L88" s="329"/>
    </row>
    <row r="89" spans="2:14" ht="70.5" customHeight="1">
      <c r="B89" s="289" t="s">
        <v>540</v>
      </c>
      <c r="C89" s="286" t="s">
        <v>538</v>
      </c>
      <c r="D89" s="286" t="s">
        <v>541</v>
      </c>
      <c r="E89" s="298"/>
      <c r="F89" s="299">
        <v>1186.577916666665</v>
      </c>
      <c r="G89" s="299">
        <v>1186.577916666665</v>
      </c>
      <c r="H89" s="299">
        <v>1186.577916666665</v>
      </c>
      <c r="I89" s="299">
        <v>1186.577916666665</v>
      </c>
      <c r="J89" s="299"/>
      <c r="K89" s="327">
        <f>SUM(F89:J89)</f>
        <v>4746.3116666666601</v>
      </c>
      <c r="L89" s="329"/>
    </row>
    <row r="90" spans="2:14" ht="26.25" customHeight="1">
      <c r="B90" s="287">
        <v>125</v>
      </c>
      <c r="C90" s="284" t="s">
        <v>250</v>
      </c>
      <c r="D90" s="342" t="s">
        <v>251</v>
      </c>
      <c r="E90" s="340"/>
      <c r="F90" s="341">
        <f>F91</f>
        <v>1285.0250000000001</v>
      </c>
      <c r="G90" s="341">
        <f t="shared" ref="G90:K90" si="36">G91</f>
        <v>1737.575</v>
      </c>
      <c r="H90" s="341">
        <f t="shared" si="36"/>
        <v>1755.075</v>
      </c>
      <c r="I90" s="341">
        <f t="shared" si="36"/>
        <v>1737.9250000000002</v>
      </c>
      <c r="J90" s="341">
        <f t="shared" si="36"/>
        <v>0</v>
      </c>
      <c r="K90" s="341">
        <f t="shared" si="36"/>
        <v>6515.6</v>
      </c>
      <c r="L90" s="329"/>
    </row>
    <row r="91" spans="2:14" ht="27" customHeight="1">
      <c r="B91" s="289">
        <v>12502</v>
      </c>
      <c r="C91" s="286" t="s">
        <v>542</v>
      </c>
      <c r="D91" s="289" t="s">
        <v>542</v>
      </c>
      <c r="E91" s="298"/>
      <c r="F91" s="299">
        <v>1285.0250000000001</v>
      </c>
      <c r="G91" s="299">
        <v>1737.575</v>
      </c>
      <c r="H91" s="299">
        <v>1755.075</v>
      </c>
      <c r="I91" s="299">
        <v>1737.9250000000002</v>
      </c>
      <c r="J91" s="299"/>
      <c r="K91" s="327">
        <f>SUM(F91:J91)</f>
        <v>6515.6</v>
      </c>
      <c r="L91" s="329"/>
    </row>
    <row r="92" spans="2:14" ht="34" customHeight="1">
      <c r="B92" s="287">
        <v>130</v>
      </c>
      <c r="C92" s="284" t="s">
        <v>98</v>
      </c>
      <c r="D92" s="342" t="s">
        <v>543</v>
      </c>
      <c r="E92" s="340"/>
      <c r="F92" s="341">
        <f t="shared" ref="F92:K92" si="37">SUM(F93:F93)</f>
        <v>1197.5250000000001</v>
      </c>
      <c r="G92" s="341">
        <f t="shared" si="37"/>
        <v>1650.075</v>
      </c>
      <c r="H92" s="341">
        <f t="shared" si="37"/>
        <v>1667.575</v>
      </c>
      <c r="I92" s="341">
        <f t="shared" si="37"/>
        <v>1650.4250000000002</v>
      </c>
      <c r="J92" s="341">
        <f t="shared" si="37"/>
        <v>0</v>
      </c>
      <c r="K92" s="341">
        <f t="shared" si="37"/>
        <v>6165.6</v>
      </c>
      <c r="L92" s="329"/>
    </row>
    <row r="93" spans="2:14" ht="27" customHeight="1">
      <c r="B93" s="289">
        <v>1301</v>
      </c>
      <c r="C93" s="286" t="s">
        <v>544</v>
      </c>
      <c r="D93" s="289" t="s">
        <v>544</v>
      </c>
      <c r="E93" s="298"/>
      <c r="F93" s="299">
        <v>1197.5250000000001</v>
      </c>
      <c r="G93" s="299">
        <v>1650.075</v>
      </c>
      <c r="H93" s="299">
        <v>1667.575</v>
      </c>
      <c r="I93" s="299">
        <v>1650.4250000000002</v>
      </c>
      <c r="J93" s="299"/>
      <c r="K93" s="327">
        <f>SUM(F93:J93)</f>
        <v>6165.6</v>
      </c>
      <c r="L93" s="329"/>
    </row>
    <row r="94" spans="2:14" ht="51" customHeight="1">
      <c r="B94" s="287">
        <v>135</v>
      </c>
      <c r="C94" s="284" t="s">
        <v>169</v>
      </c>
      <c r="D94" s="339" t="s">
        <v>190</v>
      </c>
      <c r="E94" s="340"/>
      <c r="F94" s="341">
        <f>F95</f>
        <v>952</v>
      </c>
      <c r="G94" s="341">
        <f t="shared" ref="G94:J94" si="38">G95</f>
        <v>0</v>
      </c>
      <c r="H94" s="341">
        <f t="shared" si="38"/>
        <v>0</v>
      </c>
      <c r="I94" s="341">
        <f t="shared" si="38"/>
        <v>0</v>
      </c>
      <c r="J94" s="341">
        <f t="shared" si="38"/>
        <v>0</v>
      </c>
      <c r="K94" s="341">
        <f>K95</f>
        <v>952</v>
      </c>
      <c r="L94" s="329"/>
    </row>
    <row r="95" spans="2:14" ht="26.25" customHeight="1">
      <c r="B95" s="289">
        <v>1353</v>
      </c>
      <c r="C95" s="286" t="s">
        <v>545</v>
      </c>
      <c r="D95" s="289" t="s">
        <v>545</v>
      </c>
      <c r="E95" s="298"/>
      <c r="F95" s="299">
        <v>952</v>
      </c>
      <c r="G95" s="299">
        <v>0</v>
      </c>
      <c r="H95" s="299">
        <v>0</v>
      </c>
      <c r="I95" s="299">
        <v>0</v>
      </c>
      <c r="J95" s="299"/>
      <c r="K95" s="327">
        <f>SUM(F95:J95)</f>
        <v>952</v>
      </c>
      <c r="L95" s="329"/>
    </row>
    <row r="96" spans="2:14" ht="63" customHeight="1">
      <c r="B96" s="287">
        <v>160</v>
      </c>
      <c r="C96" s="284" t="s">
        <v>114</v>
      </c>
      <c r="D96" s="343" t="s">
        <v>193</v>
      </c>
      <c r="E96" s="340"/>
      <c r="F96" s="341">
        <f t="shared" ref="F96:K96" si="39">F97</f>
        <v>1050</v>
      </c>
      <c r="G96" s="341">
        <f t="shared" si="39"/>
        <v>1124.9000000000001</v>
      </c>
      <c r="H96" s="341">
        <f t="shared" si="39"/>
        <v>1347.5000000000002</v>
      </c>
      <c r="I96" s="341">
        <f t="shared" si="39"/>
        <v>1124.9000000000001</v>
      </c>
      <c r="J96" s="341">
        <f t="shared" si="39"/>
        <v>0</v>
      </c>
      <c r="K96" s="341">
        <f t="shared" si="39"/>
        <v>4647.3000000000011</v>
      </c>
      <c r="L96" s="329"/>
    </row>
    <row r="97" spans="2:13" ht="21.75" customHeight="1">
      <c r="B97" s="289">
        <v>1607</v>
      </c>
      <c r="C97" s="286" t="s">
        <v>546</v>
      </c>
      <c r="D97" s="289" t="s">
        <v>547</v>
      </c>
      <c r="E97" s="298"/>
      <c r="F97" s="299">
        <v>1050</v>
      </c>
      <c r="G97" s="299">
        <v>1124.9000000000001</v>
      </c>
      <c r="H97" s="299">
        <v>1347.5000000000002</v>
      </c>
      <c r="I97" s="299">
        <v>1124.9000000000001</v>
      </c>
      <c r="J97" s="299"/>
      <c r="K97" s="327">
        <f>SUM(F97:J97)</f>
        <v>4647.3000000000011</v>
      </c>
      <c r="L97" s="329"/>
    </row>
    <row r="98" spans="2:13" ht="24" customHeight="1">
      <c r="B98" s="296"/>
      <c r="C98" s="297" t="s">
        <v>257</v>
      </c>
      <c r="D98" s="295"/>
      <c r="E98" s="326">
        <f t="shared" ref="E98:K98" si="40">SUM(E10,E23,E36,E49,E56,E62,E73,E78)</f>
        <v>1233000</v>
      </c>
      <c r="F98" s="326">
        <f t="shared" si="40"/>
        <v>245942.09875</v>
      </c>
      <c r="G98" s="326">
        <f t="shared" si="40"/>
        <v>313294.46375</v>
      </c>
      <c r="H98" s="326">
        <f t="shared" si="40"/>
        <v>336169.38374999998</v>
      </c>
      <c r="I98" s="326">
        <f t="shared" si="40"/>
        <v>337593.55375000002</v>
      </c>
      <c r="J98" s="326">
        <f t="shared" si="40"/>
        <v>0</v>
      </c>
      <c r="K98" s="326">
        <f t="shared" si="40"/>
        <v>1232999.5</v>
      </c>
      <c r="L98" s="308"/>
      <c r="M98" s="330"/>
    </row>
    <row r="99" spans="2:13" ht="24" customHeight="1">
      <c r="C99" s="306"/>
      <c r="D99" s="292"/>
      <c r="E99" s="331"/>
      <c r="F99" s="331"/>
      <c r="G99" s="331"/>
      <c r="H99" s="331"/>
      <c r="I99" s="331"/>
      <c r="J99" s="331"/>
      <c r="K99" s="331"/>
      <c r="L99" s="329"/>
    </row>
  </sheetData>
  <autoFilter ref="B1:K98" xr:uid="{3EEEAD9B-1354-4A7B-AFF6-25765AE1300B}">
    <filterColumn colId="1" showButton="0"/>
    <filterColumn colId="2" showButton="0"/>
    <filterColumn colId="3" showButton="0"/>
    <filterColumn colId="4" showButton="0"/>
    <filterColumn colId="5" showButton="0"/>
  </autoFilter>
  <mergeCells count="15">
    <mergeCell ref="B62:D62"/>
    <mergeCell ref="B73:D73"/>
    <mergeCell ref="B78:C78"/>
    <mergeCell ref="B9:C9"/>
    <mergeCell ref="B10:D10"/>
    <mergeCell ref="B23:D23"/>
    <mergeCell ref="B36:D36"/>
    <mergeCell ref="B49:D49"/>
    <mergeCell ref="B56:D56"/>
    <mergeCell ref="C6:F6"/>
    <mergeCell ref="C1:H1"/>
    <mergeCell ref="B2:K2"/>
    <mergeCell ref="B3:H3"/>
    <mergeCell ref="B4:H4"/>
    <mergeCell ref="C5:F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B7457-F691-3E40-B17C-318C05620E4E}">
  <dimension ref="B1:M90"/>
  <sheetViews>
    <sheetView showGridLines="0" topLeftCell="B75" zoomScale="90" zoomScaleNormal="90" workbookViewId="0">
      <selection activeCell="N85" sqref="N85"/>
    </sheetView>
  </sheetViews>
  <sheetFormatPr defaultColWidth="8.81640625" defaultRowHeight="15.5"/>
  <cols>
    <col min="1" max="1" width="2" style="180" customWidth="1"/>
    <col min="2" max="2" width="7" style="180" customWidth="1"/>
    <col min="3" max="3" width="43.453125" style="185" customWidth="1"/>
    <col min="4" max="4" width="55.453125" style="185" customWidth="1"/>
    <col min="5" max="5" width="13.453125" style="186" hidden="1" customWidth="1"/>
    <col min="6" max="7" width="13.81640625" style="184" customWidth="1"/>
    <col min="8" max="9" width="13.453125" style="184" customWidth="1"/>
    <col min="10" max="10" width="13.81640625" style="182" customWidth="1"/>
    <col min="11" max="11" width="13.26953125" style="180" bestFit="1" customWidth="1"/>
    <col min="12" max="16384" width="8.81640625" style="180"/>
  </cols>
  <sheetData>
    <row r="1" spans="2:13">
      <c r="C1" s="400" t="s">
        <v>133</v>
      </c>
      <c r="D1" s="400"/>
      <c r="E1" s="400"/>
      <c r="F1" s="400"/>
      <c r="G1" s="400"/>
      <c r="H1" s="400"/>
      <c r="I1" s="181"/>
    </row>
    <row r="2" spans="2:13" ht="30.75" customHeight="1">
      <c r="B2" s="402" t="s">
        <v>134</v>
      </c>
      <c r="C2" s="402"/>
      <c r="D2" s="402"/>
      <c r="E2" s="402"/>
      <c r="F2" s="402"/>
      <c r="G2" s="402"/>
      <c r="H2" s="402"/>
      <c r="I2" s="402"/>
      <c r="J2" s="402"/>
      <c r="K2" s="402"/>
    </row>
    <row r="3" spans="2:13" ht="20.25" customHeight="1">
      <c r="B3" s="401" t="s">
        <v>135</v>
      </c>
      <c r="C3" s="402"/>
      <c r="D3" s="402"/>
      <c r="E3" s="402"/>
      <c r="F3" s="402"/>
      <c r="G3" s="402"/>
      <c r="H3" s="402"/>
      <c r="I3" s="183"/>
    </row>
    <row r="4" spans="2:13" ht="17.25" customHeight="1">
      <c r="B4" s="402" t="s">
        <v>136</v>
      </c>
      <c r="C4" s="402"/>
      <c r="D4" s="402"/>
      <c r="E4" s="402"/>
      <c r="F4" s="402"/>
      <c r="G4" s="402"/>
      <c r="H4" s="402"/>
      <c r="I4" s="183"/>
    </row>
    <row r="5" spans="2:13" ht="15.75" customHeight="1">
      <c r="B5" s="245" t="s">
        <v>137</v>
      </c>
      <c r="C5" s="403">
        <v>46112</v>
      </c>
      <c r="D5" s="403"/>
      <c r="E5" s="403"/>
      <c r="F5" s="403"/>
      <c r="K5" s="184"/>
    </row>
    <row r="6" spans="2:13">
      <c r="B6" s="246" t="s">
        <v>138</v>
      </c>
      <c r="C6" s="403">
        <v>47543</v>
      </c>
      <c r="D6" s="403"/>
      <c r="E6" s="403"/>
      <c r="F6" s="403"/>
    </row>
    <row r="7" spans="2:13" ht="28.5" customHeight="1">
      <c r="B7" s="187"/>
      <c r="C7" s="188"/>
      <c r="D7" s="188"/>
      <c r="E7" s="188"/>
      <c r="F7" s="196" t="s">
        <v>139</v>
      </c>
      <c r="G7" s="196" t="s">
        <v>140</v>
      </c>
      <c r="H7" s="196" t="s">
        <v>141</v>
      </c>
      <c r="I7" s="196" t="s">
        <v>142</v>
      </c>
      <c r="J7" s="196" t="s">
        <v>143</v>
      </c>
      <c r="K7" s="196" t="s">
        <v>144</v>
      </c>
      <c r="L7" s="182"/>
    </row>
    <row r="8" spans="2:13" ht="30.5">
      <c r="B8" s="179" t="s">
        <v>145</v>
      </c>
      <c r="C8" s="247" t="s">
        <v>146</v>
      </c>
      <c r="D8" s="190" t="s">
        <v>147</v>
      </c>
      <c r="E8" s="191" t="s">
        <v>148</v>
      </c>
      <c r="F8" s="189"/>
      <c r="G8" s="189"/>
      <c r="H8" s="189"/>
      <c r="I8" s="189"/>
      <c r="J8" s="189"/>
      <c r="K8" s="189"/>
      <c r="L8" s="182"/>
      <c r="M8" s="248"/>
    </row>
    <row r="9" spans="2:13">
      <c r="B9" s="395" t="s">
        <v>149</v>
      </c>
      <c r="C9" s="396"/>
      <c r="D9" s="192"/>
      <c r="E9" s="193"/>
      <c r="F9" s="194"/>
      <c r="G9" s="194"/>
      <c r="H9" s="194"/>
      <c r="I9" s="194"/>
      <c r="J9" s="194"/>
      <c r="K9" s="189"/>
      <c r="L9" s="182"/>
    </row>
    <row r="10" spans="2:13" ht="21" customHeight="1">
      <c r="B10" s="397" t="s">
        <v>150</v>
      </c>
      <c r="C10" s="398"/>
      <c r="D10" s="399"/>
      <c r="E10" s="260">
        <f>250000+260000</f>
        <v>510000</v>
      </c>
      <c r="F10" s="258">
        <f>SUM(F11,F15,F18,F20)</f>
        <v>132414.5</v>
      </c>
      <c r="G10" s="258">
        <f t="shared" ref="G10:K10" si="0">SUM(G11,G15,G18,G20)</f>
        <v>125385</v>
      </c>
      <c r="H10" s="258">
        <f t="shared" si="0"/>
        <v>126815</v>
      </c>
      <c r="I10" s="258">
        <f t="shared" si="0"/>
        <v>125385</v>
      </c>
      <c r="J10" s="258">
        <f t="shared" si="0"/>
        <v>0</v>
      </c>
      <c r="K10" s="258">
        <f t="shared" si="0"/>
        <v>509999.5</v>
      </c>
      <c r="L10" s="182"/>
    </row>
    <row r="11" spans="2:13" ht="43.5" customHeight="1">
      <c r="B11" s="283" t="s">
        <v>151</v>
      </c>
      <c r="C11" s="284" t="s">
        <v>152</v>
      </c>
      <c r="D11" s="284" t="s">
        <v>153</v>
      </c>
      <c r="E11" s="254"/>
      <c r="F11" s="253">
        <f>F12+F13+F14</f>
        <v>111799.5</v>
      </c>
      <c r="G11" s="253">
        <f t="shared" ref="G11:K11" si="1">G12+G13+G14</f>
        <v>106800</v>
      </c>
      <c r="H11" s="253">
        <f t="shared" si="1"/>
        <v>111800</v>
      </c>
      <c r="I11" s="253">
        <f t="shared" si="1"/>
        <v>106800</v>
      </c>
      <c r="J11" s="253">
        <f t="shared" si="1"/>
        <v>0</v>
      </c>
      <c r="K11" s="253">
        <f t="shared" si="1"/>
        <v>437199.5</v>
      </c>
      <c r="L11" s="182"/>
    </row>
    <row r="12" spans="2:13" ht="37.5" customHeight="1">
      <c r="B12" s="285" t="s">
        <v>154</v>
      </c>
      <c r="C12" s="286" t="s">
        <v>155</v>
      </c>
      <c r="D12" s="286" t="s">
        <v>156</v>
      </c>
      <c r="E12" s="195">
        <v>104070</v>
      </c>
      <c r="F12" s="194">
        <v>26017.5</v>
      </c>
      <c r="G12" s="194">
        <v>26018</v>
      </c>
      <c r="H12" s="194">
        <v>26018</v>
      </c>
      <c r="I12" s="194">
        <v>26016</v>
      </c>
      <c r="J12" s="194"/>
      <c r="K12" s="189">
        <f>SUM(F12:J12)</f>
        <v>104069.5</v>
      </c>
      <c r="L12" s="182"/>
    </row>
    <row r="13" spans="2:13" ht="27" customHeight="1">
      <c r="B13" s="285" t="s">
        <v>157</v>
      </c>
      <c r="C13" s="286" t="s">
        <v>158</v>
      </c>
      <c r="D13" s="286" t="s">
        <v>159</v>
      </c>
      <c r="E13" s="195">
        <v>10000</v>
      </c>
      <c r="F13" s="194">
        <v>5000</v>
      </c>
      <c r="G13" s="194"/>
      <c r="H13" s="194">
        <v>5000</v>
      </c>
      <c r="I13" s="194"/>
      <c r="J13" s="194"/>
      <c r="K13" s="189">
        <f t="shared" ref="K13:K77" si="2">SUM(F13:J13)</f>
        <v>10000</v>
      </c>
      <c r="L13" s="182"/>
    </row>
    <row r="14" spans="2:13" ht="29.25" customHeight="1">
      <c r="B14" s="285" t="s">
        <v>160</v>
      </c>
      <c r="C14" s="286" t="s">
        <v>161</v>
      </c>
      <c r="D14" s="286" t="s">
        <v>162</v>
      </c>
      <c r="E14" s="300">
        <v>323130</v>
      </c>
      <c r="F14" s="194">
        <v>80782</v>
      </c>
      <c r="G14" s="194">
        <v>80782</v>
      </c>
      <c r="H14" s="194">
        <v>80782</v>
      </c>
      <c r="I14" s="194">
        <v>80784</v>
      </c>
      <c r="J14" s="194"/>
      <c r="K14" s="189">
        <f t="shared" si="2"/>
        <v>323130</v>
      </c>
      <c r="L14" s="182"/>
    </row>
    <row r="15" spans="2:13" ht="99" customHeight="1">
      <c r="B15" s="287">
        <v>120</v>
      </c>
      <c r="C15" s="284" t="s">
        <v>163</v>
      </c>
      <c r="D15" s="288" t="s">
        <v>164</v>
      </c>
      <c r="E15" s="252"/>
      <c r="F15" s="253">
        <f>F16+F17</f>
        <v>12215</v>
      </c>
      <c r="G15" s="253">
        <f t="shared" ref="G15:K15" si="3">G16+G17</f>
        <v>12215</v>
      </c>
      <c r="H15" s="253">
        <f t="shared" si="3"/>
        <v>12215</v>
      </c>
      <c r="I15" s="253">
        <f t="shared" si="3"/>
        <v>12215</v>
      </c>
      <c r="J15" s="253">
        <f t="shared" si="3"/>
        <v>0</v>
      </c>
      <c r="K15" s="253">
        <f t="shared" si="3"/>
        <v>48860</v>
      </c>
      <c r="L15" s="182"/>
    </row>
    <row r="16" spans="2:13" ht="33.75" customHeight="1">
      <c r="B16" s="289">
        <v>1201</v>
      </c>
      <c r="C16" s="286" t="s">
        <v>165</v>
      </c>
      <c r="D16" s="290" t="s">
        <v>166</v>
      </c>
      <c r="E16" s="255">
        <v>32000</v>
      </c>
      <c r="F16" s="256">
        <v>8000</v>
      </c>
      <c r="G16" s="256">
        <f>$F$16</f>
        <v>8000</v>
      </c>
      <c r="H16" s="256">
        <f>$F$16</f>
        <v>8000</v>
      </c>
      <c r="I16" s="256">
        <f>$F$16</f>
        <v>8000</v>
      </c>
      <c r="J16" s="256"/>
      <c r="K16" s="189">
        <f t="shared" si="2"/>
        <v>32000</v>
      </c>
      <c r="L16" s="182"/>
    </row>
    <row r="17" spans="2:12" ht="56.25" customHeight="1">
      <c r="B17" s="289">
        <v>1202</v>
      </c>
      <c r="C17" s="286" t="s">
        <v>167</v>
      </c>
      <c r="D17" s="290" t="s">
        <v>168</v>
      </c>
      <c r="E17" s="255">
        <v>16860</v>
      </c>
      <c r="F17" s="256">
        <v>4215</v>
      </c>
      <c r="G17" s="256">
        <f>$F$17</f>
        <v>4215</v>
      </c>
      <c r="H17" s="256">
        <f>$F$17</f>
        <v>4215</v>
      </c>
      <c r="I17" s="256">
        <f>$F$17</f>
        <v>4215</v>
      </c>
      <c r="J17" s="256"/>
      <c r="K17" s="189">
        <f t="shared" si="2"/>
        <v>16860</v>
      </c>
      <c r="L17" s="182"/>
    </row>
    <row r="18" spans="2:12" ht="23.25" customHeight="1">
      <c r="B18" s="287">
        <v>135</v>
      </c>
      <c r="C18" s="284" t="s">
        <v>169</v>
      </c>
      <c r="D18" s="284"/>
      <c r="E18" s="252"/>
      <c r="F18" s="253">
        <f>F19</f>
        <v>5900</v>
      </c>
      <c r="G18" s="253">
        <f t="shared" ref="G18:J18" si="4">G19</f>
        <v>300</v>
      </c>
      <c r="H18" s="253">
        <f t="shared" si="4"/>
        <v>300</v>
      </c>
      <c r="I18" s="253">
        <f t="shared" si="4"/>
        <v>300</v>
      </c>
      <c r="J18" s="253">
        <f t="shared" si="4"/>
        <v>0</v>
      </c>
      <c r="K18" s="253">
        <f>K19</f>
        <v>6800</v>
      </c>
      <c r="L18" s="182"/>
    </row>
    <row r="19" spans="2:12" ht="37.5" customHeight="1">
      <c r="B19" s="289">
        <v>1351</v>
      </c>
      <c r="C19" s="286" t="s">
        <v>170</v>
      </c>
      <c r="D19" s="286" t="s">
        <v>171</v>
      </c>
      <c r="E19" s="255">
        <v>6800</v>
      </c>
      <c r="F19" s="194">
        <v>5900</v>
      </c>
      <c r="G19" s="194">
        <v>300</v>
      </c>
      <c r="H19" s="194">
        <v>300</v>
      </c>
      <c r="I19" s="194">
        <v>300</v>
      </c>
      <c r="J19" s="194"/>
      <c r="K19" s="189">
        <f t="shared" si="2"/>
        <v>6800</v>
      </c>
      <c r="L19" s="182"/>
    </row>
    <row r="20" spans="2:12" ht="22.5" customHeight="1">
      <c r="B20" s="287">
        <v>160</v>
      </c>
      <c r="C20" s="284" t="s">
        <v>114</v>
      </c>
      <c r="D20" s="284"/>
      <c r="E20" s="252"/>
      <c r="F20" s="253">
        <f t="shared" ref="F20:K20" si="5">F21+F22</f>
        <v>2500</v>
      </c>
      <c r="G20" s="253">
        <f t="shared" si="5"/>
        <v>6070</v>
      </c>
      <c r="H20" s="253">
        <f t="shared" si="5"/>
        <v>2500</v>
      </c>
      <c r="I20" s="253">
        <f t="shared" si="5"/>
        <v>6070</v>
      </c>
      <c r="J20" s="253">
        <f t="shared" si="5"/>
        <v>0</v>
      </c>
      <c r="K20" s="253">
        <f t="shared" si="5"/>
        <v>17140</v>
      </c>
      <c r="L20" s="182"/>
    </row>
    <row r="21" spans="2:12" ht="35.25" customHeight="1">
      <c r="B21" s="289">
        <v>1601</v>
      </c>
      <c r="C21" s="286" t="s">
        <v>172</v>
      </c>
      <c r="D21" s="286" t="s">
        <v>173</v>
      </c>
      <c r="E21" s="255">
        <v>7140</v>
      </c>
      <c r="F21" s="194"/>
      <c r="G21" s="194">
        <v>3570</v>
      </c>
      <c r="H21" s="194">
        <f>$F$21</f>
        <v>0</v>
      </c>
      <c r="I21" s="194">
        <v>3570</v>
      </c>
      <c r="J21" s="194"/>
      <c r="K21" s="189">
        <f t="shared" si="2"/>
        <v>7140</v>
      </c>
      <c r="L21" s="182"/>
    </row>
    <row r="22" spans="2:12" ht="45" customHeight="1">
      <c r="B22" s="289">
        <v>1602</v>
      </c>
      <c r="C22" s="286" t="s">
        <v>174</v>
      </c>
      <c r="D22" s="286" t="s">
        <v>175</v>
      </c>
      <c r="E22" s="193">
        <v>10000</v>
      </c>
      <c r="F22" s="194">
        <v>2500</v>
      </c>
      <c r="G22" s="194">
        <f>$F$22</f>
        <v>2500</v>
      </c>
      <c r="H22" s="194">
        <f>$F$22</f>
        <v>2500</v>
      </c>
      <c r="I22" s="194">
        <v>2500</v>
      </c>
      <c r="J22" s="194"/>
      <c r="K22" s="189">
        <f t="shared" si="2"/>
        <v>10000</v>
      </c>
      <c r="L22" s="182"/>
    </row>
    <row r="23" spans="2:12" ht="30" customHeight="1">
      <c r="B23" s="392" t="s">
        <v>176</v>
      </c>
      <c r="C23" s="393"/>
      <c r="D23" s="394"/>
      <c r="E23" s="257">
        <f>125455+125455</f>
        <v>250910</v>
      </c>
      <c r="F23" s="258">
        <f>SUM(F24,F28,F31,F33)</f>
        <v>0</v>
      </c>
      <c r="G23" s="258">
        <f t="shared" ref="G23:K23" si="6">SUM(G24,G28,G31,G33)</f>
        <v>86399</v>
      </c>
      <c r="H23" s="258">
        <f t="shared" si="6"/>
        <v>81500</v>
      </c>
      <c r="I23" s="258">
        <f t="shared" si="6"/>
        <v>83011</v>
      </c>
      <c r="J23" s="258">
        <f t="shared" si="6"/>
        <v>0</v>
      </c>
      <c r="K23" s="258">
        <f t="shared" si="6"/>
        <v>250910</v>
      </c>
      <c r="L23" s="182"/>
    </row>
    <row r="24" spans="2:12" ht="35.25" customHeight="1">
      <c r="B24" s="283" t="s">
        <v>151</v>
      </c>
      <c r="C24" s="284" t="s">
        <v>177</v>
      </c>
      <c r="D24" s="284" t="s">
        <v>178</v>
      </c>
      <c r="E24" s="252"/>
      <c r="F24" s="253">
        <f>F25+F26+F27</f>
        <v>0</v>
      </c>
      <c r="G24" s="253">
        <f t="shared" ref="G24:K24" si="7">G25+G26+G27</f>
        <v>63069</v>
      </c>
      <c r="H24" s="253">
        <f t="shared" si="7"/>
        <v>58070</v>
      </c>
      <c r="I24" s="253">
        <f t="shared" si="7"/>
        <v>63071</v>
      </c>
      <c r="J24" s="253">
        <f t="shared" si="7"/>
        <v>0</v>
      </c>
      <c r="K24" s="253">
        <f t="shared" si="7"/>
        <v>184210</v>
      </c>
      <c r="L24" s="182"/>
    </row>
    <row r="25" spans="2:12" ht="35.25" customHeight="1">
      <c r="B25" s="285" t="s">
        <v>154</v>
      </c>
      <c r="C25" s="286" t="s">
        <v>155</v>
      </c>
      <c r="D25" s="286" t="s">
        <v>179</v>
      </c>
      <c r="E25" s="193">
        <v>12605</v>
      </c>
      <c r="F25" s="194"/>
      <c r="G25" s="194">
        <v>4201</v>
      </c>
      <c r="H25" s="194">
        <v>4202</v>
      </c>
      <c r="I25" s="194">
        <v>4202</v>
      </c>
      <c r="J25" s="194"/>
      <c r="K25" s="189">
        <f>SUM(F25:J25)</f>
        <v>12605</v>
      </c>
      <c r="L25" s="182"/>
    </row>
    <row r="26" spans="2:12" ht="35.25" customHeight="1">
      <c r="B26" s="285" t="s">
        <v>180</v>
      </c>
      <c r="C26" s="286" t="s">
        <v>181</v>
      </c>
      <c r="D26" s="286" t="s">
        <v>182</v>
      </c>
      <c r="E26" s="193">
        <v>10000</v>
      </c>
      <c r="F26" s="194"/>
      <c r="G26" s="194">
        <v>5000</v>
      </c>
      <c r="H26" s="194"/>
      <c r="I26" s="194">
        <v>5000</v>
      </c>
      <c r="J26" s="194"/>
      <c r="K26" s="189">
        <f t="shared" si="2"/>
        <v>10000</v>
      </c>
      <c r="L26" s="182"/>
    </row>
    <row r="27" spans="2:12" ht="35.25" customHeight="1">
      <c r="B27" s="285" t="s">
        <v>183</v>
      </c>
      <c r="C27" s="286" t="s">
        <v>161</v>
      </c>
      <c r="D27" s="286" t="s">
        <v>184</v>
      </c>
      <c r="E27" s="255">
        <v>161605</v>
      </c>
      <c r="F27" s="194"/>
      <c r="G27" s="194">
        <v>53868</v>
      </c>
      <c r="H27" s="194">
        <v>53868</v>
      </c>
      <c r="I27" s="194">
        <v>53869</v>
      </c>
      <c r="J27" s="194"/>
      <c r="K27" s="189">
        <f t="shared" si="2"/>
        <v>161605</v>
      </c>
      <c r="L27" s="182"/>
    </row>
    <row r="28" spans="2:12" ht="96.75" customHeight="1">
      <c r="B28" s="287">
        <v>120</v>
      </c>
      <c r="C28" s="284" t="s">
        <v>163</v>
      </c>
      <c r="D28" s="284" t="s">
        <v>185</v>
      </c>
      <c r="E28" s="252"/>
      <c r="F28" s="253">
        <f>F29+F30</f>
        <v>0</v>
      </c>
      <c r="G28" s="253">
        <f t="shared" ref="G28:K28" si="8">G29+G30</f>
        <v>16930</v>
      </c>
      <c r="H28" s="253">
        <f t="shared" si="8"/>
        <v>16930</v>
      </c>
      <c r="I28" s="253">
        <f t="shared" si="8"/>
        <v>16940</v>
      </c>
      <c r="J28" s="253">
        <f t="shared" si="8"/>
        <v>0</v>
      </c>
      <c r="K28" s="253">
        <f t="shared" si="8"/>
        <v>50800</v>
      </c>
      <c r="L28" s="182"/>
    </row>
    <row r="29" spans="2:12" ht="29.25" customHeight="1">
      <c r="B29" s="289">
        <v>1203</v>
      </c>
      <c r="C29" s="286" t="s">
        <v>186</v>
      </c>
      <c r="D29" s="286" t="s">
        <v>187</v>
      </c>
      <c r="E29" s="255">
        <v>28300</v>
      </c>
      <c r="F29" s="194"/>
      <c r="G29" s="194">
        <v>9430</v>
      </c>
      <c r="H29" s="194">
        <v>9430</v>
      </c>
      <c r="I29" s="194">
        <v>9440</v>
      </c>
      <c r="J29" s="194"/>
      <c r="K29" s="189">
        <f t="shared" si="2"/>
        <v>28300</v>
      </c>
      <c r="L29" s="182"/>
    </row>
    <row r="30" spans="2:12" ht="72" customHeight="1">
      <c r="B30" s="289">
        <v>1204</v>
      </c>
      <c r="C30" s="286" t="s">
        <v>188</v>
      </c>
      <c r="D30" s="286" t="s">
        <v>189</v>
      </c>
      <c r="E30" s="255">
        <v>22500</v>
      </c>
      <c r="F30" s="194"/>
      <c r="G30" s="194">
        <v>7500</v>
      </c>
      <c r="H30" s="194">
        <v>7500</v>
      </c>
      <c r="I30" s="194">
        <v>7500</v>
      </c>
      <c r="J30" s="194"/>
      <c r="K30" s="189">
        <f t="shared" si="2"/>
        <v>22500</v>
      </c>
      <c r="L30" s="182"/>
    </row>
    <row r="31" spans="2:12" ht="62">
      <c r="B31" s="287">
        <v>135</v>
      </c>
      <c r="C31" s="284" t="s">
        <v>169</v>
      </c>
      <c r="D31" s="284" t="s">
        <v>190</v>
      </c>
      <c r="E31" s="252"/>
      <c r="F31" s="253">
        <f>F32</f>
        <v>0</v>
      </c>
      <c r="G31" s="253">
        <f t="shared" ref="G31:K31" si="9">G32</f>
        <v>3400</v>
      </c>
      <c r="H31" s="253">
        <f t="shared" si="9"/>
        <v>0</v>
      </c>
      <c r="I31" s="253">
        <f t="shared" si="9"/>
        <v>0</v>
      </c>
      <c r="J31" s="253">
        <f t="shared" si="9"/>
        <v>0</v>
      </c>
      <c r="K31" s="253">
        <f t="shared" si="9"/>
        <v>3400</v>
      </c>
      <c r="L31" s="182"/>
    </row>
    <row r="32" spans="2:12" ht="31">
      <c r="B32" s="289">
        <v>1352</v>
      </c>
      <c r="C32" s="286" t="s">
        <v>191</v>
      </c>
      <c r="D32" s="286" t="s">
        <v>192</v>
      </c>
      <c r="E32" s="255">
        <v>3400</v>
      </c>
      <c r="F32" s="194"/>
      <c r="G32" s="194">
        <v>3400</v>
      </c>
      <c r="H32" s="194"/>
      <c r="I32" s="194"/>
      <c r="J32" s="194"/>
      <c r="K32" s="189">
        <f t="shared" si="2"/>
        <v>3400</v>
      </c>
      <c r="L32" s="182"/>
    </row>
    <row r="33" spans="2:12" ht="62">
      <c r="B33" s="287">
        <v>160</v>
      </c>
      <c r="C33" s="284" t="s">
        <v>114</v>
      </c>
      <c r="D33" s="284" t="s">
        <v>193</v>
      </c>
      <c r="E33" s="252"/>
      <c r="F33" s="253">
        <f>F34+F35</f>
        <v>0</v>
      </c>
      <c r="G33" s="253">
        <f t="shared" ref="G33:K33" si="10">G34+G35</f>
        <v>3000</v>
      </c>
      <c r="H33" s="253">
        <f t="shared" si="10"/>
        <v>6500</v>
      </c>
      <c r="I33" s="253">
        <f t="shared" si="10"/>
        <v>3000</v>
      </c>
      <c r="J33" s="253">
        <f t="shared" si="10"/>
        <v>0</v>
      </c>
      <c r="K33" s="253">
        <f t="shared" si="10"/>
        <v>12500</v>
      </c>
      <c r="L33" s="182"/>
    </row>
    <row r="34" spans="2:12" ht="46.5">
      <c r="B34" s="289">
        <v>1603</v>
      </c>
      <c r="C34" s="286" t="s">
        <v>172</v>
      </c>
      <c r="D34" s="286" t="s">
        <v>194</v>
      </c>
      <c r="E34" s="255">
        <v>3500</v>
      </c>
      <c r="F34" s="194"/>
      <c r="G34" s="194"/>
      <c r="H34" s="194">
        <v>3500</v>
      </c>
      <c r="I34" s="194"/>
      <c r="J34" s="194"/>
      <c r="K34" s="189">
        <f t="shared" si="2"/>
        <v>3500</v>
      </c>
      <c r="L34" s="182"/>
    </row>
    <row r="35" spans="2:12" ht="36.75" customHeight="1">
      <c r="B35" s="289">
        <v>1604</v>
      </c>
      <c r="C35" s="286" t="s">
        <v>195</v>
      </c>
      <c r="D35" s="291" t="s">
        <v>196</v>
      </c>
      <c r="E35" s="255">
        <v>9000</v>
      </c>
      <c r="F35" s="194"/>
      <c r="G35" s="194">
        <v>3000</v>
      </c>
      <c r="H35" s="194">
        <v>3000</v>
      </c>
      <c r="I35" s="194">
        <v>3000</v>
      </c>
      <c r="J35" s="194"/>
      <c r="K35" s="189">
        <f t="shared" si="2"/>
        <v>9000</v>
      </c>
      <c r="L35" s="182"/>
    </row>
    <row r="36" spans="2:12" ht="19.5" customHeight="1">
      <c r="B36" s="392" t="s">
        <v>197</v>
      </c>
      <c r="C36" s="393"/>
      <c r="D36" s="394"/>
      <c r="E36" s="257">
        <f>100000+100000</f>
        <v>200000</v>
      </c>
      <c r="F36" s="258">
        <f>SUM(F37,F41,F44,F46)</f>
        <v>55050</v>
      </c>
      <c r="G36" s="258">
        <f t="shared" ref="G36:K36" si="11">SUM(G37,G41,G44,G46)</f>
        <v>46650</v>
      </c>
      <c r="H36" s="258">
        <f t="shared" si="11"/>
        <v>51650</v>
      </c>
      <c r="I36" s="258">
        <f t="shared" si="11"/>
        <v>46650</v>
      </c>
      <c r="J36" s="258">
        <f t="shared" si="11"/>
        <v>0</v>
      </c>
      <c r="K36" s="258">
        <f t="shared" si="11"/>
        <v>200000</v>
      </c>
      <c r="L36" s="182"/>
    </row>
    <row r="37" spans="2:12" ht="39.75" customHeight="1">
      <c r="B37" s="283" t="s">
        <v>151</v>
      </c>
      <c r="C37" s="284" t="s">
        <v>177</v>
      </c>
      <c r="D37" s="284" t="s">
        <v>198</v>
      </c>
      <c r="E37" s="252"/>
      <c r="F37" s="253">
        <f>F38+F39+F40</f>
        <v>39150</v>
      </c>
      <c r="G37" s="253">
        <f t="shared" ref="G37:K37" si="12">G38+G39+G40</f>
        <v>34150</v>
      </c>
      <c r="H37" s="253">
        <f t="shared" si="12"/>
        <v>39150</v>
      </c>
      <c r="I37" s="253">
        <f t="shared" si="12"/>
        <v>34150</v>
      </c>
      <c r="J37" s="253">
        <f t="shared" si="12"/>
        <v>0</v>
      </c>
      <c r="K37" s="253">
        <f t="shared" si="12"/>
        <v>146600</v>
      </c>
      <c r="L37" s="182"/>
    </row>
    <row r="38" spans="2:12" ht="38.25" customHeight="1">
      <c r="B38" s="285" t="s">
        <v>154</v>
      </c>
      <c r="C38" s="286" t="s">
        <v>155</v>
      </c>
      <c r="D38" s="286" t="s">
        <v>199</v>
      </c>
      <c r="E38" s="265">
        <v>10070</v>
      </c>
      <c r="F38" s="194">
        <v>2517</v>
      </c>
      <c r="G38" s="194">
        <f>$F$38</f>
        <v>2517</v>
      </c>
      <c r="H38" s="194">
        <f>$F$38</f>
        <v>2517</v>
      </c>
      <c r="I38" s="194">
        <f>$F$38</f>
        <v>2517</v>
      </c>
      <c r="J38" s="194"/>
      <c r="K38" s="189">
        <f t="shared" si="2"/>
        <v>10068</v>
      </c>
      <c r="L38" s="182"/>
    </row>
    <row r="39" spans="2:12" ht="31.5" customHeight="1">
      <c r="B39" s="285" t="s">
        <v>200</v>
      </c>
      <c r="C39" s="286" t="s">
        <v>181</v>
      </c>
      <c r="D39" s="286" t="s">
        <v>201</v>
      </c>
      <c r="E39" s="193">
        <v>10000</v>
      </c>
      <c r="F39" s="194">
        <v>5000</v>
      </c>
      <c r="G39" s="194"/>
      <c r="H39" s="194">
        <v>5000</v>
      </c>
      <c r="I39" s="194"/>
      <c r="J39" s="194"/>
      <c r="K39" s="189">
        <f t="shared" si="2"/>
        <v>10000</v>
      </c>
      <c r="L39" s="182"/>
    </row>
    <row r="40" spans="2:12" ht="38.15" customHeight="1">
      <c r="B40" s="285" t="s">
        <v>202</v>
      </c>
      <c r="C40" s="286" t="s">
        <v>161</v>
      </c>
      <c r="D40" s="286" t="s">
        <v>203</v>
      </c>
      <c r="E40" s="255">
        <v>126532</v>
      </c>
      <c r="F40" s="194">
        <v>31633</v>
      </c>
      <c r="G40" s="194">
        <f>$F$40</f>
        <v>31633</v>
      </c>
      <c r="H40" s="194">
        <f>$F$40</f>
        <v>31633</v>
      </c>
      <c r="I40" s="194">
        <f>$F$40</f>
        <v>31633</v>
      </c>
      <c r="J40" s="194"/>
      <c r="K40" s="189">
        <f t="shared" si="2"/>
        <v>126532</v>
      </c>
      <c r="L40" s="182"/>
    </row>
    <row r="41" spans="2:12" ht="101.25" customHeight="1">
      <c r="B41" s="287">
        <v>120</v>
      </c>
      <c r="C41" s="284" t="s">
        <v>163</v>
      </c>
      <c r="D41" s="284" t="s">
        <v>185</v>
      </c>
      <c r="E41" s="252"/>
      <c r="F41" s="253">
        <f>F42+F43</f>
        <v>5000</v>
      </c>
      <c r="G41" s="253">
        <f t="shared" ref="G41:K41" si="13">G42+G43</f>
        <v>10000</v>
      </c>
      <c r="H41" s="253">
        <f t="shared" si="13"/>
        <v>5000</v>
      </c>
      <c r="I41" s="253">
        <f t="shared" si="13"/>
        <v>10000</v>
      </c>
      <c r="J41" s="253">
        <f t="shared" si="13"/>
        <v>0</v>
      </c>
      <c r="K41" s="253">
        <f t="shared" si="13"/>
        <v>30000</v>
      </c>
      <c r="L41" s="182"/>
    </row>
    <row r="42" spans="2:12" ht="36" customHeight="1">
      <c r="B42" s="289">
        <v>1205</v>
      </c>
      <c r="C42" s="286" t="s">
        <v>204</v>
      </c>
      <c r="D42" s="292" t="s">
        <v>205</v>
      </c>
      <c r="E42" s="193">
        <v>10000</v>
      </c>
      <c r="F42" s="194"/>
      <c r="G42" s="194">
        <v>5000</v>
      </c>
      <c r="H42" s="194"/>
      <c r="I42" s="194">
        <v>5000</v>
      </c>
      <c r="J42" s="194"/>
      <c r="K42" s="189">
        <f t="shared" si="2"/>
        <v>10000</v>
      </c>
      <c r="L42" s="182"/>
    </row>
    <row r="43" spans="2:12" ht="117.75" customHeight="1">
      <c r="B43" s="289">
        <v>1206</v>
      </c>
      <c r="C43" s="286" t="s">
        <v>188</v>
      </c>
      <c r="D43" s="286" t="s">
        <v>206</v>
      </c>
      <c r="E43" s="255">
        <v>20000</v>
      </c>
      <c r="F43" s="194">
        <v>5000</v>
      </c>
      <c r="G43" s="194">
        <f>$F$43</f>
        <v>5000</v>
      </c>
      <c r="H43" s="194">
        <f>$F$43</f>
        <v>5000</v>
      </c>
      <c r="I43" s="194">
        <f>$F$43</f>
        <v>5000</v>
      </c>
      <c r="J43" s="194"/>
      <c r="K43" s="189">
        <f t="shared" si="2"/>
        <v>20000</v>
      </c>
      <c r="L43" s="182"/>
    </row>
    <row r="44" spans="2:12" ht="62">
      <c r="B44" s="287">
        <v>135</v>
      </c>
      <c r="C44" s="284" t="s">
        <v>169</v>
      </c>
      <c r="D44" s="284" t="s">
        <v>190</v>
      </c>
      <c r="E44" s="252"/>
      <c r="F44" s="253">
        <f>F45</f>
        <v>3400</v>
      </c>
      <c r="G44" s="253">
        <f t="shared" ref="G44:K44" si="14">G45</f>
        <v>0</v>
      </c>
      <c r="H44" s="253">
        <f t="shared" si="14"/>
        <v>0</v>
      </c>
      <c r="I44" s="253">
        <f t="shared" si="14"/>
        <v>0</v>
      </c>
      <c r="J44" s="253">
        <f t="shared" si="14"/>
        <v>0</v>
      </c>
      <c r="K44" s="253">
        <f t="shared" si="14"/>
        <v>3400</v>
      </c>
      <c r="L44" s="182"/>
    </row>
    <row r="45" spans="2:12">
      <c r="B45" s="289">
        <v>1353</v>
      </c>
      <c r="C45" s="286" t="s">
        <v>207</v>
      </c>
      <c r="D45" s="286" t="s">
        <v>208</v>
      </c>
      <c r="E45" s="255">
        <v>3400</v>
      </c>
      <c r="F45" s="194">
        <v>3400</v>
      </c>
      <c r="G45" s="194"/>
      <c r="H45" s="194"/>
      <c r="I45" s="194"/>
      <c r="J45" s="194"/>
      <c r="K45" s="189">
        <f t="shared" si="2"/>
        <v>3400</v>
      </c>
      <c r="L45" s="182"/>
    </row>
    <row r="46" spans="2:12" ht="62">
      <c r="B46" s="287">
        <v>160</v>
      </c>
      <c r="C46" s="284" t="s">
        <v>114</v>
      </c>
      <c r="D46" s="284" t="s">
        <v>193</v>
      </c>
      <c r="E46" s="252"/>
      <c r="F46" s="253">
        <f>F47+F48</f>
        <v>7500</v>
      </c>
      <c r="G46" s="253">
        <f>G47+G48</f>
        <v>2500</v>
      </c>
      <c r="H46" s="253">
        <f t="shared" ref="H46:K46" si="15">H47+H48</f>
        <v>7500</v>
      </c>
      <c r="I46" s="253">
        <f t="shared" si="15"/>
        <v>2500</v>
      </c>
      <c r="J46" s="253">
        <f t="shared" si="15"/>
        <v>0</v>
      </c>
      <c r="K46" s="253">
        <f t="shared" si="15"/>
        <v>20000</v>
      </c>
      <c r="L46" s="182"/>
    </row>
    <row r="47" spans="2:12" ht="35.25" customHeight="1">
      <c r="B47" s="289">
        <v>1605</v>
      </c>
      <c r="C47" s="286" t="s">
        <v>172</v>
      </c>
      <c r="D47" s="286" t="s">
        <v>194</v>
      </c>
      <c r="E47" s="255">
        <v>10000</v>
      </c>
      <c r="F47" s="194">
        <v>5000</v>
      </c>
      <c r="G47" s="194"/>
      <c r="H47" s="194">
        <f>$F$47</f>
        <v>5000</v>
      </c>
      <c r="I47" s="194"/>
      <c r="J47" s="194"/>
      <c r="K47" s="189">
        <f t="shared" si="2"/>
        <v>10000</v>
      </c>
      <c r="L47" s="182"/>
    </row>
    <row r="48" spans="2:12" ht="31">
      <c r="B48" s="289">
        <v>1606</v>
      </c>
      <c r="C48" s="286" t="s">
        <v>195</v>
      </c>
      <c r="D48" s="291" t="s">
        <v>209</v>
      </c>
      <c r="E48" s="193">
        <v>10000</v>
      </c>
      <c r="F48" s="194">
        <v>2500</v>
      </c>
      <c r="G48" s="194">
        <f>$F$48</f>
        <v>2500</v>
      </c>
      <c r="H48" s="194">
        <f>$F$48</f>
        <v>2500</v>
      </c>
      <c r="I48" s="194">
        <f>$F$48</f>
        <v>2500</v>
      </c>
      <c r="J48" s="194"/>
      <c r="K48" s="189">
        <f t="shared" si="2"/>
        <v>10000</v>
      </c>
      <c r="L48" s="182"/>
    </row>
    <row r="49" spans="2:12" ht="44.25" customHeight="1">
      <c r="B49" s="387" t="s">
        <v>210</v>
      </c>
      <c r="C49" s="388"/>
      <c r="D49" s="389"/>
      <c r="E49" s="261">
        <v>40000</v>
      </c>
      <c r="F49" s="258">
        <f>F50+F54</f>
        <v>8000</v>
      </c>
      <c r="G49" s="258">
        <f t="shared" ref="G49:K49" si="16">G50+G54</f>
        <v>14500</v>
      </c>
      <c r="H49" s="258">
        <f t="shared" si="16"/>
        <v>8000</v>
      </c>
      <c r="I49" s="258">
        <f t="shared" si="16"/>
        <v>9500</v>
      </c>
      <c r="J49" s="258">
        <f t="shared" si="16"/>
        <v>0</v>
      </c>
      <c r="K49" s="258">
        <f t="shared" si="16"/>
        <v>40000</v>
      </c>
      <c r="L49" s="182"/>
    </row>
    <row r="50" spans="2:12" ht="57" customHeight="1">
      <c r="B50" s="283" t="s">
        <v>151</v>
      </c>
      <c r="C50" s="284" t="s">
        <v>177</v>
      </c>
      <c r="D50" s="284" t="s">
        <v>211</v>
      </c>
      <c r="E50" s="252"/>
      <c r="F50" s="253">
        <f>F51+F52+F53</f>
        <v>8000</v>
      </c>
      <c r="G50" s="253">
        <f t="shared" ref="G50:K50" si="17">G51+G52+G53</f>
        <v>13000</v>
      </c>
      <c r="H50" s="253">
        <f t="shared" si="17"/>
        <v>8000</v>
      </c>
      <c r="I50" s="253">
        <f t="shared" si="17"/>
        <v>8000</v>
      </c>
      <c r="J50" s="253">
        <f t="shared" si="17"/>
        <v>0</v>
      </c>
      <c r="K50" s="253">
        <f t="shared" si="17"/>
        <v>37000</v>
      </c>
      <c r="L50" s="182"/>
    </row>
    <row r="51" spans="2:12" ht="36" customHeight="1">
      <c r="B51" s="285" t="s">
        <v>154</v>
      </c>
      <c r="C51" s="286" t="s">
        <v>155</v>
      </c>
      <c r="D51" s="286" t="s">
        <v>212</v>
      </c>
      <c r="E51" s="193">
        <v>2000</v>
      </c>
      <c r="F51" s="194">
        <v>500</v>
      </c>
      <c r="G51" s="194">
        <f>$F$51</f>
        <v>500</v>
      </c>
      <c r="H51" s="194">
        <f>$F$51</f>
        <v>500</v>
      </c>
      <c r="I51" s="194">
        <f>$H$51</f>
        <v>500</v>
      </c>
      <c r="J51" s="194"/>
      <c r="K51" s="189">
        <f t="shared" si="2"/>
        <v>2000</v>
      </c>
      <c r="L51" s="182"/>
    </row>
    <row r="52" spans="2:12" ht="34.5" customHeight="1">
      <c r="B52" s="285" t="s">
        <v>213</v>
      </c>
      <c r="C52" s="286" t="s">
        <v>181</v>
      </c>
      <c r="D52" s="286" t="s">
        <v>214</v>
      </c>
      <c r="E52" s="193">
        <v>5000</v>
      </c>
      <c r="F52" s="194"/>
      <c r="G52" s="194">
        <v>5000</v>
      </c>
      <c r="H52" s="194"/>
      <c r="I52" s="194"/>
      <c r="J52" s="194"/>
      <c r="K52" s="189">
        <f t="shared" si="2"/>
        <v>5000</v>
      </c>
      <c r="L52" s="182"/>
    </row>
    <row r="53" spans="2:12" ht="33.75" customHeight="1">
      <c r="B53" s="285" t="s">
        <v>215</v>
      </c>
      <c r="C53" s="286" t="s">
        <v>161</v>
      </c>
      <c r="D53" s="286" t="s">
        <v>216</v>
      </c>
      <c r="E53" s="255">
        <v>30000</v>
      </c>
      <c r="F53" s="194">
        <v>7500</v>
      </c>
      <c r="G53" s="194">
        <f>$F$53</f>
        <v>7500</v>
      </c>
      <c r="H53" s="194">
        <f>$F$53</f>
        <v>7500</v>
      </c>
      <c r="I53" s="194">
        <f>$F$53</f>
        <v>7500</v>
      </c>
      <c r="J53" s="194"/>
      <c r="K53" s="189">
        <f t="shared" si="2"/>
        <v>30000</v>
      </c>
      <c r="L53" s="182"/>
    </row>
    <row r="54" spans="2:12" ht="99.75" customHeight="1">
      <c r="B54" s="287">
        <v>120</v>
      </c>
      <c r="C54" s="284" t="s">
        <v>163</v>
      </c>
      <c r="D54" s="284" t="s">
        <v>185</v>
      </c>
      <c r="E54" s="252"/>
      <c r="F54" s="253">
        <f>F55</f>
        <v>0</v>
      </c>
      <c r="G54" s="253">
        <f t="shared" ref="G54:K54" si="18">G55</f>
        <v>1500</v>
      </c>
      <c r="H54" s="253">
        <f t="shared" si="18"/>
        <v>0</v>
      </c>
      <c r="I54" s="253">
        <f t="shared" si="18"/>
        <v>1500</v>
      </c>
      <c r="J54" s="253">
        <f t="shared" si="18"/>
        <v>0</v>
      </c>
      <c r="K54" s="253">
        <f t="shared" si="18"/>
        <v>3000</v>
      </c>
      <c r="L54" s="182"/>
    </row>
    <row r="55" spans="2:12" ht="47.25" customHeight="1">
      <c r="B55" s="289">
        <v>1207</v>
      </c>
      <c r="C55" s="286" t="s">
        <v>188</v>
      </c>
      <c r="D55" s="286" t="s">
        <v>217</v>
      </c>
      <c r="E55" s="193">
        <v>3000</v>
      </c>
      <c r="F55" s="194"/>
      <c r="G55" s="194">
        <v>1500</v>
      </c>
      <c r="H55" s="194"/>
      <c r="I55" s="194">
        <v>1500</v>
      </c>
      <c r="J55" s="194"/>
      <c r="K55" s="189">
        <f t="shared" si="2"/>
        <v>3000</v>
      </c>
      <c r="L55" s="182"/>
    </row>
    <row r="56" spans="2:12" ht="31.5" customHeight="1">
      <c r="B56" s="387" t="s">
        <v>218</v>
      </c>
      <c r="C56" s="388"/>
      <c r="D56" s="389"/>
      <c r="E56" s="261">
        <v>45000</v>
      </c>
      <c r="F56" s="258">
        <f>F57+F60</f>
        <v>562.5</v>
      </c>
      <c r="G56" s="258">
        <f t="shared" ref="G56:K56" si="19">G57+G60</f>
        <v>3062.5</v>
      </c>
      <c r="H56" s="258">
        <f t="shared" si="19"/>
        <v>19437.5</v>
      </c>
      <c r="I56" s="258">
        <f t="shared" si="19"/>
        <v>21937.5</v>
      </c>
      <c r="J56" s="258">
        <f t="shared" si="19"/>
        <v>0</v>
      </c>
      <c r="K56" s="258">
        <f t="shared" si="19"/>
        <v>45000</v>
      </c>
      <c r="L56" s="182"/>
    </row>
    <row r="57" spans="2:12" ht="48" customHeight="1">
      <c r="B57" s="283" t="s">
        <v>151</v>
      </c>
      <c r="C57" s="284" t="s">
        <v>177</v>
      </c>
      <c r="D57" s="284" t="s">
        <v>219</v>
      </c>
      <c r="E57" s="252"/>
      <c r="F57" s="253">
        <f>SUM(F58:F59)</f>
        <v>562.5</v>
      </c>
      <c r="G57" s="253">
        <f t="shared" ref="G57:K57" si="20">SUM(G58:G59)</f>
        <v>562.5</v>
      </c>
      <c r="H57" s="253">
        <f t="shared" si="20"/>
        <v>19437.5</v>
      </c>
      <c r="I57" s="253">
        <f t="shared" si="20"/>
        <v>19437.5</v>
      </c>
      <c r="J57" s="253">
        <f t="shared" si="20"/>
        <v>0</v>
      </c>
      <c r="K57" s="253">
        <f t="shared" si="20"/>
        <v>40000</v>
      </c>
      <c r="L57" s="182"/>
    </row>
    <row r="58" spans="2:12" ht="39.75" customHeight="1">
      <c r="B58" s="285" t="s">
        <v>154</v>
      </c>
      <c r="C58" s="286" t="s">
        <v>155</v>
      </c>
      <c r="D58" s="286" t="s">
        <v>220</v>
      </c>
      <c r="E58" s="255">
        <v>2250</v>
      </c>
      <c r="F58" s="256">
        <v>562.5</v>
      </c>
      <c r="G58" s="256">
        <f>$F$58</f>
        <v>562.5</v>
      </c>
      <c r="H58" s="256">
        <f>$F$58</f>
        <v>562.5</v>
      </c>
      <c r="I58" s="256">
        <f>$F$58</f>
        <v>562.5</v>
      </c>
      <c r="J58" s="256"/>
      <c r="K58" s="189">
        <f t="shared" si="2"/>
        <v>2250</v>
      </c>
      <c r="L58" s="182"/>
    </row>
    <row r="59" spans="2:12" ht="56.25" customHeight="1">
      <c r="B59" s="285" t="s">
        <v>221</v>
      </c>
      <c r="C59" s="286" t="s">
        <v>222</v>
      </c>
      <c r="D59" s="286" t="s">
        <v>223</v>
      </c>
      <c r="E59" s="255">
        <v>37750</v>
      </c>
      <c r="F59" s="256"/>
      <c r="G59" s="256">
        <f>$F$59</f>
        <v>0</v>
      </c>
      <c r="H59" s="256">
        <v>18875</v>
      </c>
      <c r="I59" s="256">
        <v>18875</v>
      </c>
      <c r="J59" s="256"/>
      <c r="K59" s="189">
        <f t="shared" si="2"/>
        <v>37750</v>
      </c>
      <c r="L59" s="182"/>
    </row>
    <row r="60" spans="2:12" ht="105" customHeight="1">
      <c r="B60" s="287">
        <v>120</v>
      </c>
      <c r="C60" s="284" t="s">
        <v>163</v>
      </c>
      <c r="D60" s="284" t="s">
        <v>185</v>
      </c>
      <c r="E60" s="252"/>
      <c r="F60" s="253">
        <f>F61</f>
        <v>0</v>
      </c>
      <c r="G60" s="253">
        <f t="shared" ref="G60:K60" si="21">G61</f>
        <v>2500</v>
      </c>
      <c r="H60" s="253">
        <f t="shared" si="21"/>
        <v>0</v>
      </c>
      <c r="I60" s="253">
        <f t="shared" si="21"/>
        <v>2500</v>
      </c>
      <c r="J60" s="253">
        <f t="shared" si="21"/>
        <v>0</v>
      </c>
      <c r="K60" s="253">
        <f t="shared" si="21"/>
        <v>5000</v>
      </c>
      <c r="L60" s="182"/>
    </row>
    <row r="61" spans="2:12" ht="46.5">
      <c r="B61" s="286">
        <v>1208</v>
      </c>
      <c r="C61" s="286" t="s">
        <v>188</v>
      </c>
      <c r="D61" s="286" t="s">
        <v>224</v>
      </c>
      <c r="E61" s="255">
        <v>5000</v>
      </c>
      <c r="F61" s="256"/>
      <c r="G61" s="256">
        <v>2500</v>
      </c>
      <c r="H61" s="256"/>
      <c r="I61" s="256">
        <v>2500</v>
      </c>
      <c r="J61" s="256"/>
      <c r="K61" s="189">
        <f t="shared" si="2"/>
        <v>5000</v>
      </c>
      <c r="L61" s="182"/>
    </row>
    <row r="62" spans="2:12" ht="29.25" customHeight="1">
      <c r="B62" s="387" t="s">
        <v>225</v>
      </c>
      <c r="C62" s="388"/>
      <c r="D62" s="389"/>
      <c r="E62" s="261">
        <v>55000</v>
      </c>
      <c r="F62" s="258">
        <f>SUM(F63,F66,F70)</f>
        <v>25687.5</v>
      </c>
      <c r="G62" s="258">
        <f t="shared" ref="G62:K62" si="22">SUM(G63,G66,G70)</f>
        <v>9187.5</v>
      </c>
      <c r="H62" s="258">
        <f t="shared" si="22"/>
        <v>18937.5</v>
      </c>
      <c r="I62" s="258">
        <f t="shared" si="22"/>
        <v>5187.5</v>
      </c>
      <c r="J62" s="258">
        <f t="shared" si="22"/>
        <v>0</v>
      </c>
      <c r="K62" s="258">
        <f t="shared" si="22"/>
        <v>59000</v>
      </c>
      <c r="L62" s="182"/>
    </row>
    <row r="63" spans="2:12" ht="21.75" customHeight="1">
      <c r="B63" s="283" t="s">
        <v>151</v>
      </c>
      <c r="C63" s="284" t="s">
        <v>177</v>
      </c>
      <c r="D63" s="293"/>
      <c r="E63" s="252"/>
      <c r="F63" s="253">
        <f>F64+F65</f>
        <v>3687.5</v>
      </c>
      <c r="G63" s="253">
        <f t="shared" ref="G63:K63" si="23">G64+G65</f>
        <v>687.5</v>
      </c>
      <c r="H63" s="253">
        <f t="shared" si="23"/>
        <v>2687.5</v>
      </c>
      <c r="I63" s="253">
        <f t="shared" si="23"/>
        <v>687.5</v>
      </c>
      <c r="J63" s="253">
        <f t="shared" si="23"/>
        <v>0</v>
      </c>
      <c r="K63" s="253">
        <f t="shared" si="23"/>
        <v>7750</v>
      </c>
      <c r="L63" s="182"/>
    </row>
    <row r="64" spans="2:12" ht="38.25" customHeight="1">
      <c r="B64" s="285" t="s">
        <v>154</v>
      </c>
      <c r="C64" s="286" t="s">
        <v>155</v>
      </c>
      <c r="D64" s="286" t="s">
        <v>226</v>
      </c>
      <c r="E64" s="193">
        <v>2750</v>
      </c>
      <c r="F64" s="194">
        <v>687.5</v>
      </c>
      <c r="G64" s="194">
        <f>$F$64</f>
        <v>687.5</v>
      </c>
      <c r="H64" s="194">
        <f>$F$64</f>
        <v>687.5</v>
      </c>
      <c r="I64" s="194">
        <f>$F$64</f>
        <v>687.5</v>
      </c>
      <c r="J64" s="194"/>
      <c r="K64" s="189">
        <f t="shared" si="2"/>
        <v>2750</v>
      </c>
      <c r="L64" s="182"/>
    </row>
    <row r="65" spans="2:12" ht="58.5" customHeight="1">
      <c r="B65" s="285" t="s">
        <v>227</v>
      </c>
      <c r="C65" s="294" t="s">
        <v>228</v>
      </c>
      <c r="D65" s="286" t="s">
        <v>229</v>
      </c>
      <c r="E65" s="255">
        <v>5000</v>
      </c>
      <c r="F65" s="256">
        <v>3000</v>
      </c>
      <c r="G65" s="256"/>
      <c r="H65" s="256">
        <v>2000</v>
      </c>
      <c r="I65" s="194">
        <f>$G$65</f>
        <v>0</v>
      </c>
      <c r="J65" s="194"/>
      <c r="K65" s="189">
        <f t="shared" si="2"/>
        <v>5000</v>
      </c>
      <c r="L65" s="182"/>
    </row>
    <row r="66" spans="2:12" ht="112.5" customHeight="1">
      <c r="B66" s="287">
        <v>120</v>
      </c>
      <c r="C66" s="284" t="s">
        <v>163</v>
      </c>
      <c r="D66" s="284" t="s">
        <v>230</v>
      </c>
      <c r="E66" s="252"/>
      <c r="F66" s="253">
        <f>SUM(F67:F69)</f>
        <v>17000</v>
      </c>
      <c r="G66" s="253">
        <f t="shared" ref="G66:K66" si="24">SUM(G67:G69)</f>
        <v>4000</v>
      </c>
      <c r="H66" s="253">
        <f t="shared" si="24"/>
        <v>13500</v>
      </c>
      <c r="I66" s="253">
        <f t="shared" si="24"/>
        <v>0</v>
      </c>
      <c r="J66" s="253">
        <f t="shared" si="24"/>
        <v>0</v>
      </c>
      <c r="K66" s="253">
        <f t="shared" si="24"/>
        <v>34500</v>
      </c>
      <c r="L66" s="182"/>
    </row>
    <row r="67" spans="2:12" ht="76" customHeight="1">
      <c r="B67" s="289">
        <v>1209</v>
      </c>
      <c r="C67" s="286" t="s">
        <v>188</v>
      </c>
      <c r="D67" s="286" t="s">
        <v>537</v>
      </c>
      <c r="E67" s="298">
        <v>10500</v>
      </c>
      <c r="F67" s="256">
        <v>7000</v>
      </c>
      <c r="G67" s="256">
        <v>4000</v>
      </c>
      <c r="H67" s="256">
        <v>3500</v>
      </c>
      <c r="I67" s="194"/>
      <c r="J67" s="194"/>
      <c r="K67" s="189">
        <f t="shared" si="2"/>
        <v>14500</v>
      </c>
      <c r="L67" s="182"/>
    </row>
    <row r="68" spans="2:12" ht="36.75" customHeight="1">
      <c r="B68" s="289">
        <v>12010</v>
      </c>
      <c r="C68" s="286" t="s">
        <v>231</v>
      </c>
      <c r="D68" s="286" t="s">
        <v>232</v>
      </c>
      <c r="E68" s="255">
        <v>10000</v>
      </c>
      <c r="F68" s="256">
        <v>5000</v>
      </c>
      <c r="G68" s="256"/>
      <c r="H68" s="256">
        <v>5000</v>
      </c>
      <c r="I68" s="194"/>
      <c r="J68" s="194"/>
      <c r="K68" s="189">
        <f t="shared" si="2"/>
        <v>10000</v>
      </c>
      <c r="L68" s="182"/>
    </row>
    <row r="69" spans="2:12" ht="30" customHeight="1">
      <c r="B69" s="289">
        <v>12011</v>
      </c>
      <c r="C69" s="286" t="s">
        <v>233</v>
      </c>
      <c r="D69" s="286" t="s">
        <v>234</v>
      </c>
      <c r="E69" s="255">
        <v>10000</v>
      </c>
      <c r="F69" s="256">
        <v>5000</v>
      </c>
      <c r="G69" s="256"/>
      <c r="H69" s="256">
        <v>5000</v>
      </c>
      <c r="I69" s="194"/>
      <c r="J69" s="194"/>
      <c r="K69" s="189">
        <f t="shared" si="2"/>
        <v>10000</v>
      </c>
      <c r="L69" s="182"/>
    </row>
    <row r="70" spans="2:12" ht="80.150000000000006" customHeight="1">
      <c r="B70" s="287">
        <v>160</v>
      </c>
      <c r="C70" s="284" t="s">
        <v>114</v>
      </c>
      <c r="D70" s="284" t="s">
        <v>193</v>
      </c>
      <c r="E70" s="252"/>
      <c r="F70" s="253">
        <f>F71+F72</f>
        <v>5000</v>
      </c>
      <c r="G70" s="253">
        <f t="shared" ref="G70:K70" si="25">G71+G72</f>
        <v>4500</v>
      </c>
      <c r="H70" s="253">
        <f t="shared" si="25"/>
        <v>2750</v>
      </c>
      <c r="I70" s="253">
        <f t="shared" si="25"/>
        <v>4500</v>
      </c>
      <c r="J70" s="253">
        <f t="shared" si="25"/>
        <v>0</v>
      </c>
      <c r="K70" s="253">
        <f t="shared" si="25"/>
        <v>16750</v>
      </c>
      <c r="L70" s="182"/>
    </row>
    <row r="71" spans="2:12" ht="50.25" customHeight="1">
      <c r="B71" s="289">
        <v>16010</v>
      </c>
      <c r="C71" s="286" t="s">
        <v>235</v>
      </c>
      <c r="D71" s="286" t="s">
        <v>236</v>
      </c>
      <c r="E71" s="298">
        <v>9000</v>
      </c>
      <c r="F71" s="256"/>
      <c r="G71" s="256">
        <v>4500</v>
      </c>
      <c r="H71" s="256"/>
      <c r="I71" s="299">
        <f>$G$71</f>
        <v>4500</v>
      </c>
      <c r="J71" s="256"/>
      <c r="K71" s="189">
        <f t="shared" si="2"/>
        <v>9000</v>
      </c>
      <c r="L71" s="182"/>
    </row>
    <row r="72" spans="2:12" ht="52.5" customHeight="1">
      <c r="B72" s="289">
        <v>16011</v>
      </c>
      <c r="C72" s="286" t="s">
        <v>174</v>
      </c>
      <c r="D72" s="291" t="s">
        <v>237</v>
      </c>
      <c r="E72" s="255">
        <v>7750</v>
      </c>
      <c r="F72" s="256">
        <v>5000</v>
      </c>
      <c r="G72" s="256"/>
      <c r="H72" s="256">
        <v>2750</v>
      </c>
      <c r="I72" s="256"/>
      <c r="J72" s="194"/>
      <c r="K72" s="189">
        <f t="shared" si="2"/>
        <v>7750</v>
      </c>
      <c r="L72" s="182"/>
    </row>
    <row r="73" spans="2:12" ht="28" customHeight="1">
      <c r="B73" s="387" t="s">
        <v>238</v>
      </c>
      <c r="C73" s="388"/>
      <c r="D73" s="389"/>
      <c r="E73" s="261">
        <v>20000</v>
      </c>
      <c r="F73" s="258">
        <f>F74+F76</f>
        <v>0</v>
      </c>
      <c r="G73" s="258">
        <f t="shared" ref="G73:K73" si="26">G74+G76</f>
        <v>0</v>
      </c>
      <c r="H73" s="258">
        <f t="shared" si="26"/>
        <v>0</v>
      </c>
      <c r="I73" s="258">
        <f t="shared" si="26"/>
        <v>16000</v>
      </c>
      <c r="J73" s="258">
        <f t="shared" si="26"/>
        <v>0</v>
      </c>
      <c r="K73" s="258">
        <f t="shared" si="26"/>
        <v>16000</v>
      </c>
      <c r="L73" s="182"/>
    </row>
    <row r="74" spans="2:12" ht="47.15" customHeight="1">
      <c r="B74" s="283" t="s">
        <v>151</v>
      </c>
      <c r="C74" s="284" t="s">
        <v>177</v>
      </c>
      <c r="D74" s="284" t="s">
        <v>239</v>
      </c>
      <c r="E74" s="252"/>
      <c r="F74" s="253">
        <f>F75</f>
        <v>0</v>
      </c>
      <c r="G74" s="253">
        <f t="shared" ref="G74:K74" si="27">G75</f>
        <v>0</v>
      </c>
      <c r="H74" s="253">
        <f t="shared" si="27"/>
        <v>0</v>
      </c>
      <c r="I74" s="253">
        <f t="shared" si="27"/>
        <v>12000</v>
      </c>
      <c r="J74" s="253">
        <f t="shared" si="27"/>
        <v>0</v>
      </c>
      <c r="K74" s="253">
        <f t="shared" si="27"/>
        <v>12000</v>
      </c>
      <c r="L74" s="182"/>
    </row>
    <row r="75" spans="2:12" ht="81.75" customHeight="1">
      <c r="B75" s="285" t="s">
        <v>240</v>
      </c>
      <c r="C75" s="294" t="s">
        <v>241</v>
      </c>
      <c r="D75" s="286" t="s">
        <v>242</v>
      </c>
      <c r="E75" s="255">
        <v>12000</v>
      </c>
      <c r="F75" s="256"/>
      <c r="G75" s="256"/>
      <c r="H75" s="256"/>
      <c r="I75" s="256">
        <v>12000</v>
      </c>
      <c r="J75" s="256"/>
      <c r="K75" s="189">
        <f t="shared" si="2"/>
        <v>12000</v>
      </c>
      <c r="L75" s="182"/>
    </row>
    <row r="76" spans="2:12" ht="47.15" customHeight="1">
      <c r="B76" s="287">
        <v>120</v>
      </c>
      <c r="C76" s="284" t="s">
        <v>163</v>
      </c>
      <c r="D76" s="284" t="s">
        <v>230</v>
      </c>
      <c r="E76" s="252"/>
      <c r="F76" s="253">
        <f>F77</f>
        <v>0</v>
      </c>
      <c r="G76" s="253">
        <f t="shared" ref="G76:K76" si="28">G77</f>
        <v>0</v>
      </c>
      <c r="H76" s="253">
        <f t="shared" si="28"/>
        <v>0</v>
      </c>
      <c r="I76" s="253">
        <f t="shared" si="28"/>
        <v>4000</v>
      </c>
      <c r="J76" s="253">
        <f t="shared" si="28"/>
        <v>0</v>
      </c>
      <c r="K76" s="253">
        <f t="shared" si="28"/>
        <v>4000</v>
      </c>
      <c r="L76" s="182"/>
    </row>
    <row r="77" spans="2:12" ht="54" customHeight="1">
      <c r="B77" s="289">
        <v>12012</v>
      </c>
      <c r="C77" s="286" t="s">
        <v>188</v>
      </c>
      <c r="D77" s="286" t="s">
        <v>243</v>
      </c>
      <c r="E77" s="298">
        <v>4000</v>
      </c>
      <c r="F77" s="299"/>
      <c r="G77" s="299"/>
      <c r="H77" s="299"/>
      <c r="I77" s="299">
        <v>4000</v>
      </c>
      <c r="J77" s="256"/>
      <c r="K77" s="189">
        <f t="shared" si="2"/>
        <v>4000</v>
      </c>
      <c r="L77" s="182"/>
    </row>
    <row r="78" spans="2:12" ht="25.5" customHeight="1">
      <c r="B78" s="387" t="s">
        <v>244</v>
      </c>
      <c r="C78" s="389"/>
      <c r="D78" s="295"/>
      <c r="E78" s="261">
        <v>112090</v>
      </c>
      <c r="F78" s="259">
        <f>F79+F82+F84</f>
        <v>28022.5</v>
      </c>
      <c r="G78" s="259">
        <f t="shared" ref="G78:J78" si="29">G79+G82+G84</f>
        <v>28022.5</v>
      </c>
      <c r="H78" s="259">
        <f t="shared" si="29"/>
        <v>28022.5</v>
      </c>
      <c r="I78" s="259">
        <f t="shared" si="29"/>
        <v>28022.5</v>
      </c>
      <c r="J78" s="259">
        <f t="shared" si="29"/>
        <v>0</v>
      </c>
      <c r="K78" s="259">
        <f>K79+K82+K84</f>
        <v>112090</v>
      </c>
      <c r="L78" s="182"/>
    </row>
    <row r="79" spans="2:12" ht="37.5" customHeight="1">
      <c r="B79" s="283" t="s">
        <v>151</v>
      </c>
      <c r="C79" s="284" t="s">
        <v>177</v>
      </c>
      <c r="D79" s="284" t="s">
        <v>245</v>
      </c>
      <c r="E79" s="252"/>
      <c r="F79" s="253">
        <f>F80+F81</f>
        <v>3100</v>
      </c>
      <c r="G79" s="253">
        <f t="shared" ref="G79:K79" si="30">G80+G81</f>
        <v>3100</v>
      </c>
      <c r="H79" s="253">
        <f t="shared" si="30"/>
        <v>3100</v>
      </c>
      <c r="I79" s="253">
        <f t="shared" si="30"/>
        <v>3100</v>
      </c>
      <c r="J79" s="253">
        <f t="shared" si="30"/>
        <v>0</v>
      </c>
      <c r="K79" s="253">
        <f t="shared" si="30"/>
        <v>12400</v>
      </c>
      <c r="L79" s="182"/>
    </row>
    <row r="80" spans="2:12" ht="27.75" customHeight="1">
      <c r="B80" s="285" t="s">
        <v>246</v>
      </c>
      <c r="C80" s="286" t="s">
        <v>247</v>
      </c>
      <c r="D80" s="286" t="s">
        <v>247</v>
      </c>
      <c r="E80" s="193">
        <v>6200</v>
      </c>
      <c r="F80" s="194">
        <v>1550</v>
      </c>
      <c r="G80" s="194">
        <v>1550</v>
      </c>
      <c r="H80" s="194">
        <v>1550</v>
      </c>
      <c r="I80" s="194">
        <v>1550</v>
      </c>
      <c r="J80" s="194"/>
      <c r="K80" s="189">
        <f t="shared" ref="K80:K81" si="31">SUM(F80:J80)</f>
        <v>6200</v>
      </c>
      <c r="L80" s="182"/>
    </row>
    <row r="81" spans="2:12" ht="27.75" customHeight="1">
      <c r="B81" s="285" t="s">
        <v>248</v>
      </c>
      <c r="C81" s="286" t="s">
        <v>249</v>
      </c>
      <c r="D81" s="286" t="s">
        <v>249</v>
      </c>
      <c r="E81" s="193">
        <v>6200</v>
      </c>
      <c r="F81" s="194">
        <v>1550</v>
      </c>
      <c r="G81" s="194">
        <v>1550</v>
      </c>
      <c r="H81" s="194">
        <v>1550</v>
      </c>
      <c r="I81" s="194">
        <v>1550</v>
      </c>
      <c r="J81" s="194"/>
      <c r="K81" s="189">
        <f t="shared" si="31"/>
        <v>6200</v>
      </c>
      <c r="L81" s="182"/>
    </row>
    <row r="82" spans="2:12" ht="36" customHeight="1">
      <c r="B82" s="287">
        <v>125</v>
      </c>
      <c r="C82" s="284" t="s">
        <v>250</v>
      </c>
      <c r="D82" s="284" t="s">
        <v>251</v>
      </c>
      <c r="E82" s="252"/>
      <c r="F82" s="253">
        <f>F83</f>
        <v>1250</v>
      </c>
      <c r="G82" s="253">
        <f t="shared" ref="G82:K82" si="32">G83</f>
        <v>1250</v>
      </c>
      <c r="H82" s="253">
        <f t="shared" si="32"/>
        <v>1250</v>
      </c>
      <c r="I82" s="253">
        <f t="shared" si="32"/>
        <v>1250</v>
      </c>
      <c r="J82" s="253">
        <f t="shared" si="32"/>
        <v>0</v>
      </c>
      <c r="K82" s="253">
        <f t="shared" si="32"/>
        <v>5000</v>
      </c>
      <c r="L82" s="182"/>
    </row>
    <row r="83" spans="2:12" ht="35.25" customHeight="1">
      <c r="B83" s="302">
        <v>12501</v>
      </c>
      <c r="C83" s="286" t="s">
        <v>252</v>
      </c>
      <c r="D83" s="286" t="s">
        <v>252</v>
      </c>
      <c r="E83" s="193">
        <v>5000</v>
      </c>
      <c r="F83" s="194">
        <v>1250</v>
      </c>
      <c r="G83" s="194">
        <v>1250</v>
      </c>
      <c r="H83" s="194">
        <v>1250</v>
      </c>
      <c r="I83" s="194">
        <v>1250</v>
      </c>
      <c r="J83" s="194"/>
      <c r="K83" s="189">
        <f>SUM(F83:J83)</f>
        <v>5000</v>
      </c>
      <c r="L83" s="182"/>
    </row>
    <row r="84" spans="2:12" ht="27" customHeight="1">
      <c r="B84" s="303">
        <v>130</v>
      </c>
      <c r="C84" s="304" t="s">
        <v>253</v>
      </c>
      <c r="D84" s="304"/>
      <c r="E84" s="252"/>
      <c r="F84" s="253">
        <f>SUM(F85:F86)</f>
        <v>23672.5</v>
      </c>
      <c r="G84" s="253">
        <f t="shared" ref="G84:K84" si="33">SUM(G85:G86)</f>
        <v>23672.5</v>
      </c>
      <c r="H84" s="253">
        <f t="shared" si="33"/>
        <v>23672.5</v>
      </c>
      <c r="I84" s="253">
        <f t="shared" si="33"/>
        <v>23672.5</v>
      </c>
      <c r="J84" s="253">
        <f t="shared" si="33"/>
        <v>0</v>
      </c>
      <c r="K84" s="253">
        <f t="shared" si="33"/>
        <v>94690</v>
      </c>
      <c r="L84" s="182"/>
    </row>
    <row r="85" spans="2:12" ht="54" customHeight="1">
      <c r="B85" s="289">
        <v>1301</v>
      </c>
      <c r="C85" s="286" t="s">
        <v>538</v>
      </c>
      <c r="D85" s="286" t="s">
        <v>254</v>
      </c>
      <c r="E85" s="255">
        <v>40090</v>
      </c>
      <c r="F85" s="256">
        <v>10022.5</v>
      </c>
      <c r="G85" s="194">
        <v>10022.5</v>
      </c>
      <c r="H85" s="194">
        <v>10022.5</v>
      </c>
      <c r="I85" s="194">
        <v>10022.5</v>
      </c>
      <c r="J85" s="194"/>
      <c r="K85" s="189">
        <f t="shared" ref="K85" si="34">SUM(F85:J85)</f>
        <v>40090</v>
      </c>
      <c r="L85" s="182"/>
    </row>
    <row r="86" spans="2:12" ht="27" customHeight="1">
      <c r="B86" s="289">
        <v>1302</v>
      </c>
      <c r="C86" s="286" t="s">
        <v>255</v>
      </c>
      <c r="D86" s="305" t="s">
        <v>256</v>
      </c>
      <c r="E86" s="193">
        <v>54600</v>
      </c>
      <c r="F86" s="194">
        <v>13650</v>
      </c>
      <c r="G86" s="194">
        <v>13650</v>
      </c>
      <c r="H86" s="194">
        <v>13650</v>
      </c>
      <c r="I86" s="194">
        <v>13650</v>
      </c>
      <c r="J86" s="194"/>
      <c r="K86" s="189">
        <f>SUM(F86:J86)</f>
        <v>54600</v>
      </c>
      <c r="L86" s="182"/>
    </row>
    <row r="87" spans="2:12" ht="24" customHeight="1">
      <c r="B87" s="296"/>
      <c r="C87" s="297" t="s">
        <v>257</v>
      </c>
      <c r="D87" s="295"/>
      <c r="E87" s="261">
        <f t="shared" ref="E87" si="35">SUM(E10,E23,E36,E49,E56,E62,E73,E78)</f>
        <v>1233000</v>
      </c>
      <c r="F87" s="261">
        <f>SUM(F10,F23,F36,F49,F56,F62,F73,F78)</f>
        <v>249737</v>
      </c>
      <c r="G87" s="261">
        <f t="shared" ref="G87:K87" si="36">SUM(G10,G23,G36,G49,G56,G62,G73,G78)</f>
        <v>313206.5</v>
      </c>
      <c r="H87" s="261">
        <f t="shared" si="36"/>
        <v>334362.5</v>
      </c>
      <c r="I87" s="261">
        <f t="shared" si="36"/>
        <v>335693.5</v>
      </c>
      <c r="J87" s="261">
        <f t="shared" si="36"/>
        <v>0</v>
      </c>
      <c r="K87" s="261">
        <f t="shared" si="36"/>
        <v>1232999.5</v>
      </c>
      <c r="L87" s="182"/>
    </row>
    <row r="88" spans="2:12">
      <c r="L88" s="182"/>
    </row>
    <row r="89" spans="2:12">
      <c r="E89" s="301"/>
      <c r="L89" s="182"/>
    </row>
    <row r="90" spans="2:12">
      <c r="E90" s="301"/>
    </row>
  </sheetData>
  <mergeCells count="15">
    <mergeCell ref="B9:C9"/>
    <mergeCell ref="B10:D10"/>
    <mergeCell ref="C1:H1"/>
    <mergeCell ref="B3:H3"/>
    <mergeCell ref="B4:H4"/>
    <mergeCell ref="C5:F5"/>
    <mergeCell ref="C6:F6"/>
    <mergeCell ref="B2:K2"/>
    <mergeCell ref="B78:C78"/>
    <mergeCell ref="B23:D23"/>
    <mergeCell ref="B36:D36"/>
    <mergeCell ref="B49:D49"/>
    <mergeCell ref="B62:D62"/>
    <mergeCell ref="B73:D73"/>
    <mergeCell ref="B56:D5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CFD5-2E78-4033-AF09-B3A289FF5CB5}">
  <dimension ref="A1:W48"/>
  <sheetViews>
    <sheetView workbookViewId="0">
      <pane ySplit="10" topLeftCell="A29" activePane="bottomLeft" state="frozen"/>
      <selection pane="bottomLeft" activeCell="A50" sqref="A50"/>
    </sheetView>
  </sheetViews>
  <sheetFormatPr defaultColWidth="8.81640625" defaultRowHeight="14.5"/>
  <cols>
    <col min="1" max="1" width="75.453125" customWidth="1"/>
    <col min="2" max="2" width="11.453125" style="6" customWidth="1"/>
    <col min="3" max="3" width="8" customWidth="1"/>
    <col min="4" max="4" width="19" customWidth="1"/>
    <col min="5" max="5" width="18" customWidth="1"/>
    <col min="6" max="6" width="12.81640625" hidden="1" customWidth="1"/>
    <col min="7" max="7" width="11.453125" customWidth="1"/>
    <col min="8" max="8" width="21" customWidth="1"/>
    <col min="9" max="9" width="14.453125" hidden="1" customWidth="1"/>
    <col min="10" max="10" width="17" hidden="1" customWidth="1"/>
    <col min="11" max="12" width="11.453125" customWidth="1"/>
  </cols>
  <sheetData>
    <row r="1" spans="1:23">
      <c r="O1" s="10">
        <v>0.8</v>
      </c>
      <c r="P1" s="10">
        <v>0.05</v>
      </c>
      <c r="Q1" s="10">
        <v>0.05</v>
      </c>
      <c r="R1" s="10">
        <v>0.1</v>
      </c>
      <c r="U1" s="1" t="s">
        <v>258</v>
      </c>
      <c r="V1" s="1"/>
      <c r="W1" s="1"/>
    </row>
    <row r="2" spans="1:23" ht="43.5" hidden="1">
      <c r="N2" s="3"/>
      <c r="O2" s="2" t="s">
        <v>259</v>
      </c>
      <c r="P2" s="2" t="s">
        <v>170</v>
      </c>
      <c r="Q2" s="2" t="s">
        <v>260</v>
      </c>
      <c r="R2" s="5" t="s">
        <v>261</v>
      </c>
      <c r="S2" s="2" t="s">
        <v>262</v>
      </c>
      <c r="U2" s="8" t="s">
        <v>263</v>
      </c>
      <c r="V2" s="8" t="s">
        <v>264</v>
      </c>
      <c r="W2" s="8" t="s">
        <v>265</v>
      </c>
    </row>
    <row r="3" spans="1:23" hidden="1">
      <c r="N3" s="4" t="s">
        <v>266</v>
      </c>
      <c r="R3" s="4"/>
      <c r="S3" s="6">
        <v>160000</v>
      </c>
      <c r="U3" s="9">
        <v>1.1000000000000001</v>
      </c>
      <c r="V3" s="9" t="s">
        <v>267</v>
      </c>
      <c r="W3" s="9">
        <v>1.5</v>
      </c>
    </row>
    <row r="4" spans="1:23" hidden="1">
      <c r="N4" s="4" t="s">
        <v>268</v>
      </c>
      <c r="R4" s="4"/>
      <c r="S4" s="6">
        <v>120000</v>
      </c>
      <c r="U4" s="9" t="s">
        <v>269</v>
      </c>
      <c r="V4" s="9" t="s">
        <v>270</v>
      </c>
      <c r="W4" s="9"/>
    </row>
    <row r="5" spans="1:23" hidden="1">
      <c r="N5" s="4" t="s">
        <v>271</v>
      </c>
      <c r="R5" s="4"/>
      <c r="S5" s="6">
        <v>50000</v>
      </c>
      <c r="U5" s="9"/>
      <c r="V5" s="9"/>
      <c r="W5" s="9"/>
    </row>
    <row r="6" spans="1:23" hidden="1">
      <c r="N6" s="4" t="s">
        <v>272</v>
      </c>
      <c r="R6" s="4"/>
      <c r="S6" s="6"/>
      <c r="U6" s="9"/>
      <c r="V6" s="9"/>
      <c r="W6" s="9"/>
    </row>
    <row r="7" spans="1:23">
      <c r="N7" s="4" t="s">
        <v>273</v>
      </c>
      <c r="R7" s="4"/>
      <c r="S7" s="6"/>
      <c r="U7" s="9"/>
      <c r="V7" s="9"/>
      <c r="W7" s="9"/>
    </row>
    <row r="8" spans="1:23">
      <c r="N8" s="3" t="s">
        <v>274</v>
      </c>
      <c r="O8" s="1"/>
      <c r="P8" s="1"/>
      <c r="Q8" s="1"/>
      <c r="R8" s="3"/>
      <c r="S8" s="7"/>
      <c r="U8" s="9"/>
      <c r="V8" s="9"/>
      <c r="W8" s="9"/>
    </row>
    <row r="9" spans="1:23">
      <c r="N9" s="4"/>
      <c r="R9" s="4"/>
      <c r="S9" s="6">
        <f>SUM(S3:S8)</f>
        <v>330000</v>
      </c>
    </row>
    <row r="10" spans="1:23" ht="66" customHeight="1">
      <c r="A10" t="s">
        <v>275</v>
      </c>
      <c r="B10" s="18" t="s">
        <v>148</v>
      </c>
      <c r="C10" s="8"/>
      <c r="D10" s="15" t="s">
        <v>276</v>
      </c>
      <c r="E10" s="14" t="s">
        <v>277</v>
      </c>
      <c r="F10" s="13" t="s">
        <v>107</v>
      </c>
      <c r="G10" s="8" t="s">
        <v>278</v>
      </c>
      <c r="H10" s="14" t="s">
        <v>279</v>
      </c>
      <c r="I10" s="13" t="s">
        <v>98</v>
      </c>
      <c r="J10" s="13" t="s">
        <v>101</v>
      </c>
      <c r="K10" s="21" t="s">
        <v>144</v>
      </c>
      <c r="L10" s="21"/>
    </row>
    <row r="11" spans="1:23">
      <c r="A11" t="s">
        <v>280</v>
      </c>
      <c r="B11" s="12">
        <v>160000</v>
      </c>
      <c r="C11" s="8"/>
      <c r="D11" s="12">
        <v>115000</v>
      </c>
      <c r="E11" s="12">
        <v>20000</v>
      </c>
      <c r="F11" s="8"/>
      <c r="G11" s="12">
        <v>10000</v>
      </c>
      <c r="H11" s="12">
        <v>5000</v>
      </c>
      <c r="I11" s="8"/>
      <c r="J11" s="8"/>
      <c r="K11" s="22">
        <f>SUM(D11,E11,G11,H11)</f>
        <v>150000</v>
      </c>
      <c r="L11" s="22"/>
    </row>
    <row r="12" spans="1:23" ht="29">
      <c r="A12" s="8" t="s">
        <v>281</v>
      </c>
      <c r="B12" s="12"/>
      <c r="C12" s="8"/>
      <c r="D12" s="8"/>
      <c r="E12" s="8"/>
      <c r="F12" s="8"/>
      <c r="G12" s="8"/>
      <c r="H12" s="8"/>
      <c r="I12" s="8"/>
      <c r="J12" s="8"/>
      <c r="K12" s="16"/>
      <c r="L12" s="16"/>
    </row>
    <row r="13" spans="1:23" ht="43.5">
      <c r="A13" s="8" t="s">
        <v>282</v>
      </c>
      <c r="B13" s="12"/>
      <c r="C13" s="8"/>
      <c r="D13" s="8"/>
      <c r="E13" s="8"/>
      <c r="F13" s="8"/>
      <c r="G13" s="8"/>
      <c r="H13" s="8"/>
      <c r="I13" s="8"/>
      <c r="J13" s="8"/>
      <c r="K13" s="16"/>
      <c r="L13" s="16"/>
    </row>
    <row r="14" spans="1:23" ht="29">
      <c r="A14" s="8" t="s">
        <v>283</v>
      </c>
      <c r="B14" s="12"/>
      <c r="C14" s="8"/>
      <c r="D14" s="8"/>
      <c r="E14" s="8"/>
      <c r="F14" s="8"/>
      <c r="G14" s="8"/>
      <c r="H14" s="8"/>
      <c r="I14" s="8"/>
      <c r="J14" s="8"/>
      <c r="K14" s="16"/>
      <c r="L14" s="16"/>
    </row>
    <row r="15" spans="1:23">
      <c r="B15" s="12"/>
      <c r="C15" s="8"/>
      <c r="D15" s="8"/>
      <c r="E15" s="8"/>
      <c r="F15" s="8"/>
      <c r="G15" s="8"/>
      <c r="H15" s="8"/>
      <c r="I15" s="8"/>
      <c r="J15" s="8"/>
      <c r="K15" s="16"/>
      <c r="L15" s="16"/>
    </row>
    <row r="16" spans="1:23" ht="29">
      <c r="A16" s="8" t="s">
        <v>284</v>
      </c>
      <c r="B16" s="12">
        <v>120000</v>
      </c>
      <c r="C16" s="8"/>
      <c r="D16" s="12">
        <v>90000</v>
      </c>
      <c r="E16" s="12">
        <v>20000</v>
      </c>
      <c r="F16" s="8"/>
      <c r="G16" s="12">
        <v>5000</v>
      </c>
      <c r="H16" s="12">
        <v>5000</v>
      </c>
      <c r="I16" s="8"/>
      <c r="J16" s="8"/>
      <c r="K16" s="22">
        <f>SUM(D16,E16,G16,H16)</f>
        <v>120000</v>
      </c>
      <c r="L16" s="22"/>
    </row>
    <row r="17" spans="1:12" ht="29">
      <c r="A17" s="8" t="s">
        <v>285</v>
      </c>
      <c r="B17" s="12"/>
      <c r="C17" s="8"/>
      <c r="D17" s="8"/>
      <c r="E17" s="8"/>
      <c r="F17" s="8"/>
      <c r="G17" s="8"/>
      <c r="H17" s="8"/>
      <c r="I17" s="8"/>
      <c r="J17" s="8"/>
      <c r="K17" s="16"/>
      <c r="L17" s="16"/>
    </row>
    <row r="18" spans="1:12">
      <c r="A18" t="s">
        <v>286</v>
      </c>
      <c r="B18" s="12"/>
      <c r="C18" s="8"/>
      <c r="D18" s="8"/>
      <c r="E18" s="8"/>
      <c r="F18" s="8"/>
      <c r="G18" s="8"/>
      <c r="H18" s="8"/>
      <c r="I18" s="8"/>
      <c r="J18" s="8"/>
      <c r="K18" s="16"/>
      <c r="L18" s="16"/>
    </row>
    <row r="19" spans="1:12" ht="29">
      <c r="A19" s="8" t="s">
        <v>287</v>
      </c>
      <c r="B19" s="12"/>
      <c r="C19" s="8"/>
      <c r="D19" s="8"/>
      <c r="E19" s="8"/>
      <c r="F19" s="8"/>
      <c r="G19" s="8"/>
      <c r="H19" s="8"/>
      <c r="I19" s="8"/>
      <c r="J19" s="8"/>
      <c r="K19" s="16"/>
      <c r="L19" s="16"/>
    </row>
    <row r="20" spans="1:12">
      <c r="A20" t="s">
        <v>288</v>
      </c>
      <c r="B20" s="12"/>
      <c r="C20" s="8"/>
      <c r="D20" s="8"/>
      <c r="E20" s="8"/>
      <c r="F20" s="8"/>
      <c r="G20" s="8"/>
      <c r="H20" s="8"/>
      <c r="I20" s="8"/>
      <c r="J20" s="8"/>
      <c r="K20" s="16"/>
      <c r="L20" s="16"/>
    </row>
    <row r="21" spans="1:12">
      <c r="B21" s="12"/>
      <c r="C21" s="8"/>
      <c r="D21" s="8"/>
      <c r="E21" s="8"/>
      <c r="F21" s="8"/>
      <c r="G21" s="8"/>
      <c r="H21" s="8"/>
      <c r="I21" s="8"/>
      <c r="J21" s="8"/>
      <c r="K21" s="16"/>
      <c r="L21" s="16"/>
    </row>
    <row r="22" spans="1:12" ht="29">
      <c r="A22" s="8" t="s">
        <v>289</v>
      </c>
      <c r="B22" s="12">
        <v>100000</v>
      </c>
      <c r="C22" s="8"/>
      <c r="D22" s="12">
        <v>80000</v>
      </c>
      <c r="E22" s="12">
        <v>10000</v>
      </c>
      <c r="F22" s="12"/>
      <c r="G22" s="12">
        <v>5000</v>
      </c>
      <c r="H22" s="12">
        <v>5000</v>
      </c>
      <c r="I22" s="8"/>
      <c r="J22" s="8"/>
      <c r="K22" s="22">
        <f>SUM(D22,E22,G22,H22)</f>
        <v>100000</v>
      </c>
      <c r="L22" s="22"/>
    </row>
    <row r="23" spans="1:12" ht="29">
      <c r="A23" s="8" t="s">
        <v>290</v>
      </c>
      <c r="B23" s="12"/>
      <c r="C23" s="8"/>
      <c r="D23" s="8"/>
      <c r="E23" s="8"/>
      <c r="F23" s="8"/>
      <c r="G23" s="8"/>
      <c r="H23" s="8"/>
      <c r="I23" s="8"/>
      <c r="J23" s="8"/>
      <c r="K23" s="16"/>
      <c r="L23" s="16"/>
    </row>
    <row r="24" spans="1:12" ht="43.5">
      <c r="A24" s="8" t="s">
        <v>291</v>
      </c>
      <c r="B24" s="12"/>
      <c r="C24" s="8"/>
      <c r="D24" s="8"/>
      <c r="E24" s="8"/>
      <c r="F24" s="8"/>
      <c r="G24" s="8"/>
      <c r="H24" s="8"/>
      <c r="I24" s="8"/>
      <c r="J24" s="8"/>
      <c r="K24" s="16"/>
      <c r="L24" s="16"/>
    </row>
    <row r="25" spans="1:12" ht="58">
      <c r="A25" s="8" t="s">
        <v>292</v>
      </c>
      <c r="B25" s="12"/>
      <c r="C25" s="8"/>
      <c r="D25" s="8"/>
      <c r="E25" s="8"/>
      <c r="F25" s="8"/>
      <c r="G25" s="8"/>
      <c r="H25" s="8"/>
      <c r="I25" s="8"/>
      <c r="J25" s="8"/>
      <c r="K25" s="16"/>
      <c r="L25" s="16"/>
    </row>
    <row r="26" spans="1:12">
      <c r="A26" s="8" t="s">
        <v>293</v>
      </c>
      <c r="B26" s="12"/>
      <c r="C26" s="8"/>
      <c r="D26" s="8"/>
      <c r="E26" s="8"/>
      <c r="F26" s="8"/>
      <c r="G26" s="8"/>
      <c r="H26" s="8"/>
      <c r="I26" s="8"/>
      <c r="J26" s="8"/>
      <c r="K26" s="16"/>
      <c r="L26" s="16"/>
    </row>
    <row r="27" spans="1:12">
      <c r="B27" s="12"/>
      <c r="C27" s="8"/>
      <c r="D27" s="8"/>
      <c r="E27" s="8"/>
      <c r="F27" s="8"/>
      <c r="G27" s="8"/>
      <c r="H27" s="8"/>
      <c r="I27" s="8"/>
      <c r="J27" s="8"/>
      <c r="K27" s="16"/>
      <c r="L27" s="16"/>
    </row>
    <row r="28" spans="1:12" ht="53.25" customHeight="1">
      <c r="A28" s="8" t="s">
        <v>294</v>
      </c>
      <c r="B28" s="12">
        <v>20000</v>
      </c>
      <c r="C28" s="8"/>
      <c r="D28" s="12">
        <v>15000</v>
      </c>
      <c r="E28" s="12">
        <v>2000</v>
      </c>
      <c r="F28" s="12"/>
      <c r="G28" s="12">
        <v>1500</v>
      </c>
      <c r="H28" s="12">
        <v>1500</v>
      </c>
      <c r="I28" s="8"/>
      <c r="J28" s="8"/>
      <c r="K28" s="22">
        <f>SUM(D28,E28,G28,H28)</f>
        <v>20000</v>
      </c>
      <c r="L28" s="22"/>
    </row>
    <row r="29" spans="1:12" ht="29">
      <c r="A29" s="8" t="s">
        <v>295</v>
      </c>
      <c r="B29" s="12"/>
      <c r="C29" s="8"/>
      <c r="D29" s="8"/>
      <c r="E29" s="8"/>
      <c r="F29" s="8"/>
      <c r="G29" s="8"/>
      <c r="H29" s="8"/>
      <c r="I29" s="8"/>
      <c r="J29" s="8"/>
      <c r="K29" s="16"/>
      <c r="L29" s="16"/>
    </row>
    <row r="30" spans="1:12">
      <c r="A30" s="8" t="s">
        <v>296</v>
      </c>
      <c r="B30" s="12"/>
      <c r="C30" s="8"/>
      <c r="D30" s="8"/>
      <c r="E30" s="8"/>
      <c r="F30" s="8"/>
      <c r="G30" s="8"/>
      <c r="H30" s="8"/>
      <c r="I30" s="8"/>
      <c r="J30" s="8"/>
      <c r="K30" s="16"/>
      <c r="L30" s="16"/>
    </row>
    <row r="31" spans="1:12" ht="29">
      <c r="A31" s="8" t="s">
        <v>297</v>
      </c>
      <c r="B31" s="12"/>
      <c r="C31" s="8"/>
      <c r="D31" s="8"/>
      <c r="E31" s="8"/>
      <c r="F31" s="8"/>
      <c r="G31" s="8"/>
      <c r="H31" s="8"/>
      <c r="I31" s="8"/>
      <c r="J31" s="8"/>
      <c r="K31" s="16"/>
      <c r="L31" s="16"/>
    </row>
    <row r="32" spans="1:12">
      <c r="A32" s="8" t="s">
        <v>298</v>
      </c>
      <c r="B32" s="12">
        <v>10000</v>
      </c>
      <c r="C32" s="8"/>
      <c r="D32" s="12">
        <v>5000</v>
      </c>
      <c r="E32" s="12">
        <v>3000</v>
      </c>
      <c r="F32" s="12"/>
      <c r="G32" s="12">
        <v>1000</v>
      </c>
      <c r="H32" s="12">
        <v>1000</v>
      </c>
      <c r="I32" s="8"/>
      <c r="J32" s="8"/>
      <c r="K32" s="22">
        <f>SUM(D32,E32,G32,H32)</f>
        <v>10000</v>
      </c>
      <c r="L32" s="22"/>
    </row>
    <row r="33" spans="1:12">
      <c r="B33" s="12"/>
      <c r="C33" s="8"/>
      <c r="D33" s="8"/>
      <c r="E33" s="8"/>
      <c r="F33" s="8"/>
      <c r="G33" s="8"/>
      <c r="H33" s="8"/>
      <c r="I33" s="8"/>
      <c r="J33" s="8"/>
      <c r="K33" s="16"/>
      <c r="L33" s="16"/>
    </row>
    <row r="34" spans="1:12">
      <c r="A34" s="8" t="s">
        <v>299</v>
      </c>
      <c r="B34" s="12">
        <v>30000</v>
      </c>
      <c r="C34" s="8"/>
      <c r="D34" s="12">
        <v>10000</v>
      </c>
      <c r="E34" s="12">
        <v>15000</v>
      </c>
      <c r="F34" s="12"/>
      <c r="G34" s="12">
        <v>4000</v>
      </c>
      <c r="H34" s="12">
        <v>1000</v>
      </c>
      <c r="I34" s="8"/>
      <c r="J34" s="8"/>
      <c r="K34" s="22">
        <f>SUM(D34,E34,G34,H34)</f>
        <v>30000</v>
      </c>
      <c r="L34" s="22"/>
    </row>
    <row r="35" spans="1:12">
      <c r="A35" s="8" t="s">
        <v>300</v>
      </c>
      <c r="B35" s="12"/>
      <c r="C35" s="8"/>
      <c r="D35" s="8"/>
      <c r="E35" s="8"/>
      <c r="F35" s="8"/>
      <c r="G35" s="8"/>
      <c r="H35" s="8"/>
      <c r="I35" s="8"/>
      <c r="J35" s="8"/>
      <c r="K35" s="16"/>
      <c r="L35" s="16"/>
    </row>
    <row r="36" spans="1:12">
      <c r="A36" s="8" t="s">
        <v>301</v>
      </c>
      <c r="B36" s="12"/>
      <c r="C36" s="8"/>
      <c r="D36" s="8"/>
      <c r="E36" s="8"/>
      <c r="F36" s="8"/>
      <c r="G36" s="8"/>
      <c r="H36" s="8"/>
      <c r="I36" s="8"/>
      <c r="J36" s="8"/>
      <c r="K36" s="16"/>
      <c r="L36" s="16"/>
    </row>
    <row r="37" spans="1:12">
      <c r="A37" s="8" t="s">
        <v>302</v>
      </c>
      <c r="B37" s="12"/>
      <c r="C37" s="8"/>
      <c r="D37" s="8"/>
      <c r="E37" s="8"/>
      <c r="F37" s="8"/>
      <c r="G37" s="8"/>
      <c r="H37" s="8"/>
      <c r="I37" s="8"/>
      <c r="J37" s="8"/>
      <c r="K37" s="16"/>
      <c r="L37" s="16"/>
    </row>
    <row r="38" spans="1:12">
      <c r="A38" s="8" t="s">
        <v>303</v>
      </c>
      <c r="B38" s="12"/>
      <c r="C38" s="8"/>
      <c r="D38" s="8"/>
      <c r="E38" s="8"/>
      <c r="F38" s="8"/>
      <c r="G38" s="8"/>
      <c r="H38" s="8"/>
      <c r="I38" s="8"/>
      <c r="J38" s="8"/>
      <c r="K38" s="16"/>
      <c r="L38" s="16"/>
    </row>
    <row r="39" spans="1:12">
      <c r="A39" s="8"/>
      <c r="B39" s="12"/>
      <c r="C39" s="8"/>
      <c r="D39" s="8"/>
      <c r="E39" s="8"/>
      <c r="F39" s="8"/>
      <c r="G39" s="8"/>
      <c r="H39" s="8"/>
      <c r="I39" s="8"/>
      <c r="J39" s="8"/>
      <c r="K39" s="16"/>
      <c r="L39" s="16"/>
    </row>
    <row r="40" spans="1:12">
      <c r="A40" s="8"/>
      <c r="B40" s="12"/>
      <c r="C40" s="8"/>
      <c r="D40" s="8"/>
      <c r="E40" s="8"/>
      <c r="F40" s="8"/>
      <c r="G40" s="8"/>
      <c r="H40" s="8"/>
      <c r="I40" s="8"/>
      <c r="J40" s="8"/>
      <c r="K40" s="16"/>
      <c r="L40" s="16"/>
    </row>
    <row r="41" spans="1:12">
      <c r="A41" s="8" t="s">
        <v>304</v>
      </c>
      <c r="B41" s="12"/>
      <c r="C41" s="8"/>
      <c r="D41" s="8"/>
      <c r="E41" s="8"/>
      <c r="F41" s="8"/>
      <c r="G41" s="8"/>
      <c r="H41" s="8"/>
      <c r="I41" s="8"/>
      <c r="J41" s="8"/>
      <c r="K41" s="16"/>
      <c r="L41" s="16"/>
    </row>
    <row r="42" spans="1:12">
      <c r="A42" s="8" t="s">
        <v>305</v>
      </c>
      <c r="B42" s="12"/>
      <c r="C42" s="8"/>
      <c r="D42" s="6">
        <v>10000</v>
      </c>
      <c r="E42" s="8"/>
      <c r="F42" s="8"/>
      <c r="G42" s="8"/>
      <c r="H42" s="8"/>
      <c r="I42" s="8"/>
      <c r="J42" s="8"/>
      <c r="K42" s="22">
        <f>SUM(D42,E42,G42,H42)</f>
        <v>10000</v>
      </c>
      <c r="L42" s="22"/>
    </row>
    <row r="43" spans="1:12">
      <c r="K43" s="16"/>
      <c r="L43" s="16"/>
    </row>
    <row r="44" spans="1:12">
      <c r="K44" s="16"/>
      <c r="L44" s="16"/>
    </row>
    <row r="45" spans="1:12">
      <c r="A45" t="s">
        <v>274</v>
      </c>
      <c r="B45" s="6">
        <v>44000</v>
      </c>
      <c r="C45" s="6"/>
      <c r="D45" s="6">
        <v>34000</v>
      </c>
      <c r="E45" s="6">
        <v>6000</v>
      </c>
      <c r="F45" s="6"/>
      <c r="G45" s="6">
        <v>1000</v>
      </c>
      <c r="H45" s="6">
        <v>3000</v>
      </c>
      <c r="K45" s="22">
        <f>SUM(D45,E45,G45,H45)</f>
        <v>44000</v>
      </c>
      <c r="L45" s="22"/>
    </row>
    <row r="46" spans="1:12">
      <c r="A46" s="16" t="s">
        <v>257</v>
      </c>
      <c r="B46" s="17">
        <f>SUM(B11:B45)</f>
        <v>484000</v>
      </c>
      <c r="C46" s="17"/>
      <c r="D46" s="17">
        <f t="shared" ref="D46:J46" si="0">SUM(D11:D45)</f>
        <v>359000</v>
      </c>
      <c r="E46" s="17">
        <f t="shared" si="0"/>
        <v>76000</v>
      </c>
      <c r="F46" s="17">
        <f t="shared" si="0"/>
        <v>0</v>
      </c>
      <c r="G46" s="17">
        <f t="shared" si="0"/>
        <v>27500</v>
      </c>
      <c r="H46" s="17">
        <f t="shared" si="0"/>
        <v>21500</v>
      </c>
      <c r="I46" s="17">
        <f t="shared" si="0"/>
        <v>0</v>
      </c>
      <c r="J46" s="17">
        <f t="shared" si="0"/>
        <v>0</v>
      </c>
      <c r="K46" s="17">
        <f>SUM(K11:K45)</f>
        <v>484000</v>
      </c>
      <c r="L46" s="17"/>
    </row>
    <row r="48" spans="1:12">
      <c r="D48" s="19">
        <f>D46/K46*100</f>
        <v>74.173553719008268</v>
      </c>
      <c r="E48" s="19">
        <f>E46/K46*100</f>
        <v>15.702479338842975</v>
      </c>
      <c r="F48" s="19" t="e">
        <f>F46/N46*100</f>
        <v>#DIV/0!</v>
      </c>
      <c r="G48" s="19">
        <f>G46/K46*100</f>
        <v>5.6818181818181817</v>
      </c>
      <c r="H48" s="19">
        <f>H46/K46*100</f>
        <v>4.4421487603305785</v>
      </c>
      <c r="I48" s="11"/>
      <c r="J48" s="11"/>
      <c r="K48" s="20">
        <f>SUM(D48,E48,G48,H48)</f>
        <v>100.00000000000001</v>
      </c>
      <c r="L48" s="20"/>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B455-58B7-CD4A-ADBF-7EDEA3453457}">
  <dimension ref="B1:O64"/>
  <sheetViews>
    <sheetView showGridLines="0" topLeftCell="A10" zoomScale="66" zoomScaleNormal="66" workbookViewId="0">
      <selection activeCell="D53" sqref="D53"/>
    </sheetView>
  </sheetViews>
  <sheetFormatPr defaultColWidth="8.81640625" defaultRowHeight="14.5"/>
  <cols>
    <col min="1" max="1" width="1.453125" customWidth="1"/>
    <col min="2" max="2" width="38.1796875" customWidth="1"/>
    <col min="3" max="3" width="55.1796875" customWidth="1"/>
    <col min="4" max="4" width="13.81640625" customWidth="1"/>
    <col min="5" max="5" width="14.453125" bestFit="1" customWidth="1"/>
    <col min="6" max="6" width="15.453125" customWidth="1"/>
    <col min="7" max="8" width="13.453125" customWidth="1"/>
    <col min="9" max="9" width="12.453125" bestFit="1" customWidth="1"/>
    <col min="10" max="10" width="20.453125" bestFit="1" customWidth="1"/>
    <col min="11" max="11" width="22.81640625" bestFit="1" customWidth="1"/>
    <col min="12" max="12" width="28.453125" bestFit="1" customWidth="1"/>
    <col min="13" max="13" width="26" bestFit="1" customWidth="1"/>
    <col min="14" max="14" width="13.81640625" customWidth="1"/>
    <col min="15" max="15" width="16.81640625" customWidth="1"/>
  </cols>
  <sheetData>
    <row r="1" spans="2:13" s="32" customFormat="1"/>
    <row r="2" spans="2:13" s="32" customFormat="1">
      <c r="B2" s="32" t="s">
        <v>306</v>
      </c>
      <c r="D2" s="171"/>
      <c r="E2" s="172"/>
    </row>
    <row r="3" spans="2:13" s="32" customFormat="1">
      <c r="B3" s="37" t="s">
        <v>307</v>
      </c>
      <c r="C3" s="37"/>
      <c r="D3" s="171"/>
      <c r="E3" s="173"/>
      <c r="F3" s="39"/>
      <c r="G3" s="39"/>
      <c r="H3" s="39"/>
      <c r="I3" s="39"/>
      <c r="J3" s="39"/>
      <c r="K3" s="39"/>
      <c r="L3" s="39"/>
    </row>
    <row r="4" spans="2:13">
      <c r="B4" s="151" t="s">
        <v>308</v>
      </c>
      <c r="C4" s="151"/>
      <c r="D4" s="171"/>
      <c r="E4" s="170"/>
      <c r="F4" s="152"/>
      <c r="G4" s="152"/>
      <c r="H4" s="152"/>
      <c r="I4" s="152"/>
      <c r="J4" s="152"/>
      <c r="K4" s="152"/>
      <c r="L4" s="152"/>
    </row>
    <row r="5" spans="2:13" ht="92.5">
      <c r="B5" s="404" t="s">
        <v>146</v>
      </c>
      <c r="C5" s="406" t="s">
        <v>147</v>
      </c>
      <c r="D5" s="167" t="s">
        <v>309</v>
      </c>
      <c r="E5" s="168" t="s">
        <v>310</v>
      </c>
      <c r="F5" s="168" t="s">
        <v>311</v>
      </c>
      <c r="G5" s="166" t="s">
        <v>312</v>
      </c>
      <c r="H5" s="168" t="s">
        <v>313</v>
      </c>
      <c r="I5" s="168" t="s">
        <v>314</v>
      </c>
      <c r="J5" s="168" t="s">
        <v>315</v>
      </c>
      <c r="K5" s="168" t="s">
        <v>316</v>
      </c>
      <c r="L5" s="168" t="s">
        <v>317</v>
      </c>
      <c r="M5" s="169" t="s">
        <v>318</v>
      </c>
    </row>
    <row r="6" spans="2:13" ht="15" customHeight="1">
      <c r="B6" s="405"/>
      <c r="C6" s="407"/>
      <c r="D6" s="167"/>
      <c r="E6" s="174" t="s">
        <v>319</v>
      </c>
      <c r="F6" s="174" t="s">
        <v>320</v>
      </c>
      <c r="G6" s="174" t="s">
        <v>321</v>
      </c>
      <c r="H6" s="174" t="s">
        <v>322</v>
      </c>
      <c r="I6" s="174" t="s">
        <v>323</v>
      </c>
      <c r="J6" s="174" t="s">
        <v>324</v>
      </c>
      <c r="K6" s="174" t="s">
        <v>325</v>
      </c>
      <c r="L6" s="174" t="s">
        <v>326</v>
      </c>
      <c r="M6" s="175" t="s">
        <v>327</v>
      </c>
    </row>
    <row r="7" spans="2:13" ht="23.25" customHeight="1">
      <c r="B7" s="178" t="s">
        <v>150</v>
      </c>
      <c r="C7" s="37"/>
      <c r="D7" s="36" t="s">
        <v>328</v>
      </c>
      <c r="E7" s="39"/>
      <c r="F7" s="39"/>
      <c r="G7" s="39"/>
      <c r="H7" s="39"/>
      <c r="I7" s="39"/>
      <c r="J7" s="39"/>
      <c r="K7" s="39"/>
      <c r="L7" s="39"/>
      <c r="M7" s="37"/>
    </row>
    <row r="8" spans="2:13" ht="61.5" customHeight="1">
      <c r="B8" s="41" t="s">
        <v>329</v>
      </c>
      <c r="C8" s="41" t="s">
        <v>330</v>
      </c>
      <c r="D8" s="36" t="s">
        <v>328</v>
      </c>
      <c r="E8" s="40"/>
      <c r="F8" s="40"/>
      <c r="G8" s="40"/>
      <c r="H8" s="40"/>
      <c r="I8" s="40"/>
      <c r="J8" s="39">
        <f t="shared" ref="J8:J50" si="0">H8+I8</f>
        <v>0</v>
      </c>
      <c r="K8" s="39">
        <f t="shared" ref="K8:K50" si="1">G8+J8</f>
        <v>0</v>
      </c>
      <c r="L8" s="39">
        <f t="shared" ref="L8:L50" si="2">E8-K8</f>
        <v>0</v>
      </c>
      <c r="M8" s="37"/>
    </row>
    <row r="9" spans="2:13" ht="87">
      <c r="B9" s="41" t="s">
        <v>331</v>
      </c>
      <c r="C9" s="41" t="s">
        <v>185</v>
      </c>
      <c r="D9" s="36" t="s">
        <v>328</v>
      </c>
      <c r="E9" s="38"/>
      <c r="F9" s="38"/>
      <c r="G9" s="38"/>
      <c r="H9" s="38"/>
      <c r="I9" s="38"/>
      <c r="J9" s="177">
        <f t="shared" si="0"/>
        <v>0</v>
      </c>
      <c r="K9" s="177">
        <f t="shared" si="1"/>
        <v>0</v>
      </c>
      <c r="L9" s="177">
        <f t="shared" si="2"/>
        <v>0</v>
      </c>
      <c r="M9" s="37"/>
    </row>
    <row r="10" spans="2:13" ht="43.5">
      <c r="B10" s="41" t="s">
        <v>332</v>
      </c>
      <c r="C10" s="41" t="s">
        <v>190</v>
      </c>
      <c r="D10" s="36" t="s">
        <v>328</v>
      </c>
      <c r="E10" s="42"/>
      <c r="F10" s="42"/>
      <c r="G10" s="42"/>
      <c r="H10" s="42"/>
      <c r="I10" s="42"/>
      <c r="J10" s="39">
        <f t="shared" si="0"/>
        <v>0</v>
      </c>
      <c r="K10" s="39">
        <f t="shared" si="1"/>
        <v>0</v>
      </c>
      <c r="L10" s="39">
        <f t="shared" si="2"/>
        <v>0</v>
      </c>
      <c r="M10" s="37"/>
    </row>
    <row r="11" spans="2:13" ht="29" hidden="1">
      <c r="B11" s="43" t="s">
        <v>333</v>
      </c>
      <c r="C11" s="43" t="s">
        <v>334</v>
      </c>
      <c r="D11" s="36" t="s">
        <v>328</v>
      </c>
      <c r="E11" s="42"/>
      <c r="F11" s="42"/>
      <c r="G11" s="42"/>
      <c r="H11" s="42"/>
      <c r="I11" s="42"/>
      <c r="J11" s="39">
        <f t="shared" si="0"/>
        <v>0</v>
      </c>
      <c r="K11" s="39">
        <f t="shared" si="1"/>
        <v>0</v>
      </c>
      <c r="L11" s="39">
        <f t="shared" si="2"/>
        <v>0</v>
      </c>
      <c r="M11" s="37"/>
    </row>
    <row r="12" spans="2:13" ht="58">
      <c r="B12" s="41" t="s">
        <v>335</v>
      </c>
      <c r="C12" s="41" t="s">
        <v>193</v>
      </c>
      <c r="D12" s="36" t="s">
        <v>328</v>
      </c>
      <c r="E12" s="42"/>
      <c r="F12" s="42"/>
      <c r="G12" s="42"/>
      <c r="H12" s="42"/>
      <c r="I12" s="42"/>
      <c r="J12" s="39">
        <f t="shared" si="0"/>
        <v>0</v>
      </c>
      <c r="K12" s="39">
        <f t="shared" si="1"/>
        <v>0</v>
      </c>
      <c r="L12" s="39">
        <f t="shared" si="2"/>
        <v>0</v>
      </c>
      <c r="M12" s="37"/>
    </row>
    <row r="13" spans="2:13" ht="60.75" customHeight="1">
      <c r="B13" s="34" t="s">
        <v>176</v>
      </c>
      <c r="C13" s="35"/>
      <c r="D13" s="36" t="s">
        <v>328</v>
      </c>
      <c r="E13" s="40"/>
      <c r="F13" s="40"/>
      <c r="G13" s="40"/>
      <c r="H13" s="40"/>
      <c r="I13" s="40"/>
      <c r="J13" s="39">
        <f t="shared" si="0"/>
        <v>0</v>
      </c>
      <c r="K13" s="39">
        <f t="shared" si="1"/>
        <v>0</v>
      </c>
      <c r="L13" s="39">
        <f t="shared" si="2"/>
        <v>0</v>
      </c>
      <c r="M13" s="37"/>
    </row>
    <row r="14" spans="2:13" ht="39" customHeight="1">
      <c r="B14" s="41" t="s">
        <v>336</v>
      </c>
      <c r="C14" s="41" t="s">
        <v>337</v>
      </c>
      <c r="D14" s="36" t="s">
        <v>328</v>
      </c>
      <c r="E14" s="42"/>
      <c r="F14" s="42"/>
      <c r="G14" s="42"/>
      <c r="H14" s="42"/>
      <c r="I14" s="42"/>
      <c r="J14" s="39">
        <f t="shared" si="0"/>
        <v>0</v>
      </c>
      <c r="K14" s="39">
        <f t="shared" si="1"/>
        <v>0</v>
      </c>
      <c r="L14" s="39">
        <f t="shared" si="2"/>
        <v>0</v>
      </c>
      <c r="M14" s="37"/>
    </row>
    <row r="15" spans="2:13" ht="87">
      <c r="B15" s="41" t="s">
        <v>331</v>
      </c>
      <c r="C15" s="41" t="s">
        <v>185</v>
      </c>
      <c r="D15" s="36" t="s">
        <v>328</v>
      </c>
      <c r="E15" s="42"/>
      <c r="F15" s="42"/>
      <c r="G15" s="42"/>
      <c r="H15" s="42"/>
      <c r="I15" s="42"/>
      <c r="J15" s="39">
        <f t="shared" si="0"/>
        <v>0</v>
      </c>
      <c r="K15" s="39">
        <f t="shared" si="1"/>
        <v>0</v>
      </c>
      <c r="L15" s="39">
        <f t="shared" si="2"/>
        <v>0</v>
      </c>
      <c r="M15" s="37"/>
    </row>
    <row r="16" spans="2:13" ht="43.5">
      <c r="B16" s="41" t="s">
        <v>332</v>
      </c>
      <c r="C16" s="41" t="s">
        <v>190</v>
      </c>
      <c r="D16" s="36" t="s">
        <v>328</v>
      </c>
      <c r="E16" s="42"/>
      <c r="F16" s="42"/>
      <c r="G16" s="42"/>
      <c r="H16" s="42"/>
      <c r="I16" s="42"/>
      <c r="J16" s="39">
        <f t="shared" si="0"/>
        <v>0</v>
      </c>
      <c r="K16" s="39">
        <f t="shared" si="1"/>
        <v>0</v>
      </c>
      <c r="L16" s="39">
        <f t="shared" si="2"/>
        <v>0</v>
      </c>
      <c r="M16" s="37"/>
    </row>
    <row r="17" spans="2:13" ht="29" hidden="1">
      <c r="B17" s="43" t="s">
        <v>333</v>
      </c>
      <c r="C17" s="43" t="s">
        <v>334</v>
      </c>
      <c r="D17" s="36" t="s">
        <v>328</v>
      </c>
      <c r="E17" s="42"/>
      <c r="F17" s="42"/>
      <c r="G17" s="42"/>
      <c r="H17" s="42"/>
      <c r="I17" s="42"/>
      <c r="J17" s="39">
        <f t="shared" si="0"/>
        <v>0</v>
      </c>
      <c r="K17" s="39">
        <f t="shared" si="1"/>
        <v>0</v>
      </c>
      <c r="L17" s="39">
        <f t="shared" si="2"/>
        <v>0</v>
      </c>
      <c r="M17" s="37"/>
    </row>
    <row r="18" spans="2:13" ht="58">
      <c r="B18" s="41" t="s">
        <v>335</v>
      </c>
      <c r="C18" s="41" t="s">
        <v>193</v>
      </c>
      <c r="D18" s="36" t="s">
        <v>328</v>
      </c>
      <c r="E18" s="42"/>
      <c r="F18" s="42"/>
      <c r="G18" s="42"/>
      <c r="H18" s="42"/>
      <c r="I18" s="42"/>
      <c r="J18" s="39">
        <f t="shared" si="0"/>
        <v>0</v>
      </c>
      <c r="K18" s="39">
        <f t="shared" si="1"/>
        <v>0</v>
      </c>
      <c r="L18" s="39">
        <f t="shared" si="2"/>
        <v>0</v>
      </c>
      <c r="M18" s="37"/>
    </row>
    <row r="19" spans="2:13" ht="43.5">
      <c r="B19" s="34" t="s">
        <v>197</v>
      </c>
      <c r="C19" s="35"/>
      <c r="D19" s="36" t="s">
        <v>328</v>
      </c>
      <c r="E19" s="40"/>
      <c r="F19" s="40"/>
      <c r="G19" s="40"/>
      <c r="H19" s="40"/>
      <c r="I19" s="40"/>
      <c r="J19" s="39">
        <f t="shared" si="0"/>
        <v>0</v>
      </c>
      <c r="K19" s="39">
        <f t="shared" si="1"/>
        <v>0</v>
      </c>
      <c r="L19" s="39">
        <f t="shared" si="2"/>
        <v>0</v>
      </c>
      <c r="M19" s="37"/>
    </row>
    <row r="20" spans="2:13" ht="29">
      <c r="B20" s="41" t="s">
        <v>336</v>
      </c>
      <c r="C20" s="41" t="s">
        <v>338</v>
      </c>
      <c r="D20" s="36" t="s">
        <v>328</v>
      </c>
      <c r="E20" s="42"/>
      <c r="F20" s="42"/>
      <c r="G20" s="42"/>
      <c r="H20" s="42"/>
      <c r="I20" s="42"/>
      <c r="J20" s="39">
        <f t="shared" si="0"/>
        <v>0</v>
      </c>
      <c r="K20" s="39">
        <f t="shared" si="1"/>
        <v>0</v>
      </c>
      <c r="L20" s="39">
        <f t="shared" si="2"/>
        <v>0</v>
      </c>
      <c r="M20" s="37"/>
    </row>
    <row r="21" spans="2:13" ht="87">
      <c r="B21" s="41" t="s">
        <v>331</v>
      </c>
      <c r="C21" s="41" t="s">
        <v>185</v>
      </c>
      <c r="D21" s="36" t="s">
        <v>328</v>
      </c>
      <c r="E21" s="42"/>
      <c r="F21" s="42"/>
      <c r="G21" s="42"/>
      <c r="H21" s="42"/>
      <c r="I21" s="42"/>
      <c r="J21" s="39">
        <f t="shared" si="0"/>
        <v>0</v>
      </c>
      <c r="K21" s="39">
        <f t="shared" si="1"/>
        <v>0</v>
      </c>
      <c r="L21" s="39">
        <f t="shared" si="2"/>
        <v>0</v>
      </c>
      <c r="M21" s="37"/>
    </row>
    <row r="22" spans="2:13" ht="43.5">
      <c r="B22" s="41" t="s">
        <v>332</v>
      </c>
      <c r="C22" s="41" t="s">
        <v>190</v>
      </c>
      <c r="D22" s="36" t="s">
        <v>328</v>
      </c>
      <c r="E22" s="42"/>
      <c r="F22" s="42"/>
      <c r="G22" s="42"/>
      <c r="H22" s="42"/>
      <c r="I22" s="42"/>
      <c r="J22" s="39">
        <f t="shared" si="0"/>
        <v>0</v>
      </c>
      <c r="K22" s="39">
        <f t="shared" si="1"/>
        <v>0</v>
      </c>
      <c r="L22" s="39">
        <f t="shared" si="2"/>
        <v>0</v>
      </c>
      <c r="M22" s="37"/>
    </row>
    <row r="23" spans="2:13" ht="29" hidden="1">
      <c r="B23" s="43" t="s">
        <v>333</v>
      </c>
      <c r="C23" s="43" t="s">
        <v>334</v>
      </c>
      <c r="D23" s="36" t="s">
        <v>328</v>
      </c>
      <c r="E23" s="42"/>
      <c r="F23" s="42"/>
      <c r="G23" s="42"/>
      <c r="H23" s="42"/>
      <c r="I23" s="42"/>
      <c r="J23" s="39">
        <f t="shared" si="0"/>
        <v>0</v>
      </c>
      <c r="K23" s="39">
        <f t="shared" si="1"/>
        <v>0</v>
      </c>
      <c r="L23" s="39">
        <f t="shared" si="2"/>
        <v>0</v>
      </c>
      <c r="M23" s="37"/>
    </row>
    <row r="24" spans="2:13">
      <c r="B24" s="41" t="s">
        <v>335</v>
      </c>
      <c r="C24" s="41"/>
      <c r="D24" s="36" t="s">
        <v>328</v>
      </c>
      <c r="E24" s="42"/>
      <c r="F24" s="42"/>
      <c r="G24" s="42"/>
      <c r="H24" s="42"/>
      <c r="I24" s="42"/>
      <c r="J24" s="39">
        <f t="shared" si="0"/>
        <v>0</v>
      </c>
      <c r="K24" s="39">
        <f t="shared" si="1"/>
        <v>0</v>
      </c>
      <c r="L24" s="39">
        <f t="shared" si="2"/>
        <v>0</v>
      </c>
      <c r="M24" s="37"/>
    </row>
    <row r="25" spans="2:13" ht="71.25" customHeight="1">
      <c r="B25" s="44" t="s">
        <v>339</v>
      </c>
      <c r="C25" s="41"/>
      <c r="D25" s="36" t="s">
        <v>328</v>
      </c>
      <c r="E25" s="42"/>
      <c r="F25" s="42"/>
      <c r="G25" s="42"/>
      <c r="H25" s="42"/>
      <c r="I25" s="42"/>
      <c r="J25" s="39">
        <f t="shared" si="0"/>
        <v>0</v>
      </c>
      <c r="K25" s="39">
        <f t="shared" si="1"/>
        <v>0</v>
      </c>
      <c r="L25" s="39">
        <f t="shared" si="2"/>
        <v>0</v>
      </c>
      <c r="M25" s="37"/>
    </row>
    <row r="26" spans="2:13" ht="44.25" customHeight="1">
      <c r="B26" s="41" t="s">
        <v>336</v>
      </c>
      <c r="C26" s="41" t="s">
        <v>340</v>
      </c>
      <c r="D26" s="36" t="s">
        <v>328</v>
      </c>
      <c r="E26" s="42"/>
      <c r="F26" s="42"/>
      <c r="G26" s="42"/>
      <c r="H26" s="42"/>
      <c r="I26" s="42"/>
      <c r="J26" s="39">
        <f t="shared" si="0"/>
        <v>0</v>
      </c>
      <c r="K26" s="39">
        <f t="shared" si="1"/>
        <v>0</v>
      </c>
      <c r="L26" s="39">
        <f t="shared" si="2"/>
        <v>0</v>
      </c>
      <c r="M26" s="37"/>
    </row>
    <row r="27" spans="2:13" ht="87">
      <c r="B27" s="41" t="s">
        <v>331</v>
      </c>
      <c r="C27" s="41" t="s">
        <v>185</v>
      </c>
      <c r="D27" s="36" t="s">
        <v>328</v>
      </c>
      <c r="E27" s="42"/>
      <c r="F27" s="42"/>
      <c r="G27" s="42"/>
      <c r="H27" s="42"/>
      <c r="I27" s="42"/>
      <c r="J27" s="39">
        <f t="shared" si="0"/>
        <v>0</v>
      </c>
      <c r="K27" s="39">
        <f t="shared" si="1"/>
        <v>0</v>
      </c>
      <c r="L27" s="39">
        <f t="shared" si="2"/>
        <v>0</v>
      </c>
      <c r="M27" s="37"/>
    </row>
    <row r="28" spans="2:13" ht="43.5">
      <c r="B28" s="41" t="s">
        <v>332</v>
      </c>
      <c r="C28" s="41" t="s">
        <v>190</v>
      </c>
      <c r="D28" s="36" t="s">
        <v>328</v>
      </c>
      <c r="E28" s="42"/>
      <c r="F28" s="42"/>
      <c r="G28" s="42"/>
      <c r="H28" s="42"/>
      <c r="I28" s="42"/>
      <c r="J28" s="39">
        <f t="shared" si="0"/>
        <v>0</v>
      </c>
      <c r="K28" s="39">
        <f t="shared" si="1"/>
        <v>0</v>
      </c>
      <c r="L28" s="39">
        <f t="shared" si="2"/>
        <v>0</v>
      </c>
      <c r="M28" s="37"/>
    </row>
    <row r="29" spans="2:13" ht="29" hidden="1">
      <c r="B29" s="43" t="s">
        <v>333</v>
      </c>
      <c r="C29" s="43" t="s">
        <v>334</v>
      </c>
      <c r="D29" s="36" t="s">
        <v>328</v>
      </c>
      <c r="E29" s="42"/>
      <c r="F29" s="42"/>
      <c r="G29" s="42"/>
      <c r="H29" s="42"/>
      <c r="I29" s="42"/>
      <c r="J29" s="39">
        <f t="shared" si="0"/>
        <v>0</v>
      </c>
      <c r="K29" s="39">
        <f t="shared" si="1"/>
        <v>0</v>
      </c>
      <c r="L29" s="39">
        <f t="shared" si="2"/>
        <v>0</v>
      </c>
      <c r="M29" s="37"/>
    </row>
    <row r="30" spans="2:13" ht="58">
      <c r="B30" s="41" t="s">
        <v>335</v>
      </c>
      <c r="C30" s="41" t="s">
        <v>193</v>
      </c>
      <c r="D30" s="36" t="s">
        <v>328</v>
      </c>
      <c r="E30" s="42"/>
      <c r="F30" s="42"/>
      <c r="G30" s="42"/>
      <c r="H30" s="42"/>
      <c r="I30" s="42"/>
      <c r="J30" s="39">
        <f t="shared" si="0"/>
        <v>0</v>
      </c>
      <c r="K30" s="39">
        <f t="shared" si="1"/>
        <v>0</v>
      </c>
      <c r="L30" s="39">
        <f t="shared" si="2"/>
        <v>0</v>
      </c>
      <c r="M30" s="37"/>
    </row>
    <row r="31" spans="2:13" ht="29">
      <c r="B31" s="44" t="s">
        <v>225</v>
      </c>
      <c r="C31" s="41"/>
      <c r="D31" s="36" t="s">
        <v>328</v>
      </c>
      <c r="E31" s="42"/>
      <c r="F31" s="42"/>
      <c r="G31" s="42"/>
      <c r="H31" s="42"/>
      <c r="I31" s="42"/>
      <c r="J31" s="39">
        <f t="shared" si="0"/>
        <v>0</v>
      </c>
      <c r="K31" s="39">
        <f t="shared" si="1"/>
        <v>0</v>
      </c>
      <c r="L31" s="39">
        <f t="shared" si="2"/>
        <v>0</v>
      </c>
      <c r="M31" s="37"/>
    </row>
    <row r="32" spans="2:13" ht="29">
      <c r="B32" s="41" t="s">
        <v>336</v>
      </c>
      <c r="C32" s="41" t="s">
        <v>341</v>
      </c>
      <c r="D32" s="36" t="s">
        <v>328</v>
      </c>
      <c r="E32" s="42"/>
      <c r="F32" s="42"/>
      <c r="G32" s="42"/>
      <c r="H32" s="42"/>
      <c r="I32" s="42"/>
      <c r="J32" s="39">
        <f t="shared" si="0"/>
        <v>0</v>
      </c>
      <c r="K32" s="39">
        <f t="shared" si="1"/>
        <v>0</v>
      </c>
      <c r="L32" s="39">
        <f t="shared" si="2"/>
        <v>0</v>
      </c>
      <c r="M32" s="37"/>
    </row>
    <row r="33" spans="2:13" ht="101.5">
      <c r="B33" s="41" t="s">
        <v>331</v>
      </c>
      <c r="C33" s="41" t="s">
        <v>230</v>
      </c>
      <c r="D33" s="36" t="s">
        <v>328</v>
      </c>
      <c r="E33" s="42"/>
      <c r="F33" s="42"/>
      <c r="G33" s="42"/>
      <c r="H33" s="42"/>
      <c r="I33" s="42"/>
      <c r="J33" s="39">
        <f t="shared" si="0"/>
        <v>0</v>
      </c>
      <c r="K33" s="39">
        <f t="shared" si="1"/>
        <v>0</v>
      </c>
      <c r="L33" s="39">
        <f t="shared" si="2"/>
        <v>0</v>
      </c>
      <c r="M33" s="37"/>
    </row>
    <row r="34" spans="2:13">
      <c r="B34" s="41" t="s">
        <v>342</v>
      </c>
      <c r="C34" s="41" t="s">
        <v>343</v>
      </c>
      <c r="D34" s="36" t="s">
        <v>328</v>
      </c>
      <c r="E34" s="42"/>
      <c r="F34" s="42"/>
      <c r="G34" s="42"/>
      <c r="H34" s="42"/>
      <c r="I34" s="42"/>
      <c r="J34" s="39">
        <f t="shared" si="0"/>
        <v>0</v>
      </c>
      <c r="K34" s="39">
        <f t="shared" si="1"/>
        <v>0</v>
      </c>
      <c r="L34" s="39">
        <f t="shared" si="2"/>
        <v>0</v>
      </c>
      <c r="M34" s="37"/>
    </row>
    <row r="35" spans="2:13" ht="101.5">
      <c r="B35" s="41" t="s">
        <v>344</v>
      </c>
      <c r="C35" s="41" t="s">
        <v>345</v>
      </c>
      <c r="D35" s="36" t="s">
        <v>328</v>
      </c>
      <c r="E35" s="42"/>
      <c r="F35" s="42"/>
      <c r="G35" s="42"/>
      <c r="H35" s="42"/>
      <c r="I35" s="42"/>
      <c r="J35" s="39">
        <f t="shared" si="0"/>
        <v>0</v>
      </c>
      <c r="K35" s="39">
        <f t="shared" si="1"/>
        <v>0</v>
      </c>
      <c r="L35" s="39">
        <f t="shared" si="2"/>
        <v>0</v>
      </c>
      <c r="M35" s="37"/>
    </row>
    <row r="36" spans="2:13" ht="43.5">
      <c r="B36" s="41" t="s">
        <v>332</v>
      </c>
      <c r="C36" s="41" t="s">
        <v>190</v>
      </c>
      <c r="D36" s="36" t="s">
        <v>328</v>
      </c>
      <c r="E36" s="42"/>
      <c r="F36" s="42"/>
      <c r="G36" s="42"/>
      <c r="H36" s="42"/>
      <c r="I36" s="42"/>
      <c r="J36" s="39">
        <f t="shared" si="0"/>
        <v>0</v>
      </c>
      <c r="K36" s="39">
        <f t="shared" si="1"/>
        <v>0</v>
      </c>
      <c r="L36" s="39">
        <f t="shared" si="2"/>
        <v>0</v>
      </c>
      <c r="M36" s="37"/>
    </row>
    <row r="37" spans="2:13" ht="58">
      <c r="B37" s="41" t="s">
        <v>335</v>
      </c>
      <c r="C37" s="41" t="s">
        <v>193</v>
      </c>
      <c r="D37" s="36" t="s">
        <v>328</v>
      </c>
      <c r="E37" s="42"/>
      <c r="F37" s="42"/>
      <c r="G37" s="42"/>
      <c r="H37" s="42"/>
      <c r="I37" s="42"/>
      <c r="J37" s="39">
        <f t="shared" si="0"/>
        <v>0</v>
      </c>
      <c r="K37" s="39">
        <f t="shared" si="1"/>
        <v>0</v>
      </c>
      <c r="L37" s="39">
        <f t="shared" si="2"/>
        <v>0</v>
      </c>
      <c r="M37" s="37"/>
    </row>
    <row r="38" spans="2:13">
      <c r="B38" s="44" t="s">
        <v>346</v>
      </c>
      <c r="C38" s="41"/>
      <c r="D38" s="44"/>
      <c r="E38" s="42"/>
      <c r="F38" s="42"/>
      <c r="G38" s="42"/>
      <c r="H38" s="42"/>
      <c r="I38" s="42"/>
      <c r="J38" s="39"/>
      <c r="K38" s="39"/>
      <c r="L38" s="39"/>
      <c r="M38" s="37"/>
    </row>
    <row r="39" spans="2:13" ht="29">
      <c r="B39" s="41" t="s">
        <v>336</v>
      </c>
      <c r="C39" s="41" t="s">
        <v>347</v>
      </c>
      <c r="D39" s="44" t="s">
        <v>348</v>
      </c>
      <c r="E39" s="42"/>
      <c r="F39" s="42"/>
      <c r="G39" s="42"/>
      <c r="H39" s="42"/>
      <c r="I39" s="42"/>
      <c r="J39" s="39">
        <f t="shared" si="0"/>
        <v>0</v>
      </c>
      <c r="K39" s="39">
        <f t="shared" si="1"/>
        <v>0</v>
      </c>
      <c r="L39" s="39">
        <f t="shared" si="2"/>
        <v>0</v>
      </c>
      <c r="M39" s="37"/>
    </row>
    <row r="40" spans="2:13" ht="87">
      <c r="B40" s="41" t="s">
        <v>331</v>
      </c>
      <c r="C40" s="41" t="s">
        <v>185</v>
      </c>
      <c r="D40" s="44" t="s">
        <v>348</v>
      </c>
      <c r="E40" s="42"/>
      <c r="F40" s="42"/>
      <c r="G40" s="42"/>
      <c r="H40" s="42"/>
      <c r="I40" s="42"/>
      <c r="J40" s="39">
        <f t="shared" si="0"/>
        <v>0</v>
      </c>
      <c r="K40" s="39">
        <f t="shared" si="1"/>
        <v>0</v>
      </c>
      <c r="L40" s="39">
        <f t="shared" si="2"/>
        <v>0</v>
      </c>
      <c r="M40" s="37"/>
    </row>
    <row r="41" spans="2:13" ht="43.5">
      <c r="B41" s="41" t="s">
        <v>332</v>
      </c>
      <c r="C41" s="41" t="s">
        <v>190</v>
      </c>
      <c r="D41" s="44" t="s">
        <v>348</v>
      </c>
      <c r="E41" s="42"/>
      <c r="F41" s="42"/>
      <c r="G41" s="42"/>
      <c r="H41" s="42"/>
      <c r="I41" s="42"/>
      <c r="J41" s="39">
        <f t="shared" si="0"/>
        <v>0</v>
      </c>
      <c r="K41" s="39">
        <f t="shared" si="1"/>
        <v>0</v>
      </c>
      <c r="L41" s="39">
        <f t="shared" si="2"/>
        <v>0</v>
      </c>
      <c r="M41" s="37"/>
    </row>
    <row r="42" spans="2:13" ht="58">
      <c r="B42" s="41" t="s">
        <v>335</v>
      </c>
      <c r="C42" s="41" t="s">
        <v>193</v>
      </c>
      <c r="D42" s="44" t="s">
        <v>348</v>
      </c>
      <c r="E42" s="42"/>
      <c r="F42" s="42"/>
      <c r="G42" s="42"/>
      <c r="H42" s="42"/>
      <c r="I42" s="42"/>
      <c r="J42" s="39">
        <f t="shared" si="0"/>
        <v>0</v>
      </c>
      <c r="K42" s="39">
        <f t="shared" si="1"/>
        <v>0</v>
      </c>
      <c r="L42" s="39">
        <f t="shared" si="2"/>
        <v>0</v>
      </c>
      <c r="M42" s="37"/>
    </row>
    <row r="43" spans="2:13">
      <c r="B43" s="44" t="s">
        <v>274</v>
      </c>
      <c r="C43" s="41"/>
      <c r="D43" s="44" t="s">
        <v>274</v>
      </c>
      <c r="E43" s="42"/>
      <c r="F43" s="42"/>
      <c r="G43" s="42"/>
      <c r="H43" s="42"/>
      <c r="I43" s="42"/>
      <c r="J43" s="39"/>
      <c r="K43" s="39"/>
      <c r="L43" s="39"/>
      <c r="M43" s="37"/>
    </row>
    <row r="44" spans="2:13" ht="29">
      <c r="B44" s="41" t="s">
        <v>336</v>
      </c>
      <c r="C44" s="41" t="s">
        <v>349</v>
      </c>
      <c r="D44" s="44" t="s">
        <v>274</v>
      </c>
      <c r="E44" s="42"/>
      <c r="F44" s="42"/>
      <c r="G44" s="42"/>
      <c r="H44" s="42"/>
      <c r="I44" s="42"/>
      <c r="J44" s="39">
        <f t="shared" si="0"/>
        <v>0</v>
      </c>
      <c r="K44" s="39">
        <f t="shared" si="1"/>
        <v>0</v>
      </c>
      <c r="L44" s="39">
        <f t="shared" si="2"/>
        <v>0</v>
      </c>
      <c r="M44" s="37"/>
    </row>
    <row r="45" spans="2:13" ht="72.5">
      <c r="B45" s="41" t="s">
        <v>331</v>
      </c>
      <c r="C45" s="41" t="s">
        <v>350</v>
      </c>
      <c r="D45" s="44" t="s">
        <v>274</v>
      </c>
      <c r="E45" s="42"/>
      <c r="F45" s="42"/>
      <c r="G45" s="42"/>
      <c r="H45" s="42"/>
      <c r="I45" s="42"/>
      <c r="J45" s="39">
        <f t="shared" si="0"/>
        <v>0</v>
      </c>
      <c r="K45" s="39">
        <f t="shared" si="1"/>
        <v>0</v>
      </c>
      <c r="L45" s="39">
        <f t="shared" si="2"/>
        <v>0</v>
      </c>
      <c r="M45" s="37"/>
    </row>
    <row r="46" spans="2:13">
      <c r="B46" s="41" t="s">
        <v>342</v>
      </c>
      <c r="C46" s="41" t="s">
        <v>351</v>
      </c>
      <c r="D46" s="44" t="s">
        <v>274</v>
      </c>
      <c r="E46" s="42"/>
      <c r="F46" s="42"/>
      <c r="G46" s="42"/>
      <c r="H46" s="42"/>
      <c r="I46" s="42"/>
      <c r="J46" s="39">
        <f t="shared" si="0"/>
        <v>0</v>
      </c>
      <c r="K46" s="39">
        <f t="shared" si="1"/>
        <v>0</v>
      </c>
      <c r="L46" s="39">
        <f t="shared" si="2"/>
        <v>0</v>
      </c>
      <c r="M46" s="37"/>
    </row>
    <row r="47" spans="2:13" ht="101.5">
      <c r="B47" s="41" t="s">
        <v>344</v>
      </c>
      <c r="C47" s="41" t="s">
        <v>345</v>
      </c>
      <c r="D47" s="44" t="s">
        <v>274</v>
      </c>
      <c r="E47" s="42"/>
      <c r="F47" s="42"/>
      <c r="G47" s="42"/>
      <c r="H47" s="42"/>
      <c r="I47" s="42"/>
      <c r="J47" s="39">
        <f t="shared" si="0"/>
        <v>0</v>
      </c>
      <c r="K47" s="39">
        <f t="shared" si="1"/>
        <v>0</v>
      </c>
      <c r="L47" s="39">
        <f t="shared" si="2"/>
        <v>0</v>
      </c>
      <c r="M47" s="37"/>
    </row>
    <row r="48" spans="2:13" ht="43.5">
      <c r="B48" s="41" t="s">
        <v>332</v>
      </c>
      <c r="C48" s="41" t="s">
        <v>190</v>
      </c>
      <c r="D48" s="44" t="s">
        <v>274</v>
      </c>
      <c r="E48" s="42"/>
      <c r="F48" s="42"/>
      <c r="G48" s="42"/>
      <c r="H48" s="42"/>
      <c r="I48" s="42"/>
      <c r="J48" s="39">
        <f t="shared" si="0"/>
        <v>0</v>
      </c>
      <c r="K48" s="39">
        <f t="shared" si="1"/>
        <v>0</v>
      </c>
      <c r="L48" s="39">
        <f t="shared" si="2"/>
        <v>0</v>
      </c>
      <c r="M48" s="37"/>
    </row>
    <row r="49" spans="2:15" ht="58">
      <c r="B49" s="41" t="s">
        <v>335</v>
      </c>
      <c r="C49" s="41" t="s">
        <v>193</v>
      </c>
      <c r="D49" s="44" t="s">
        <v>274</v>
      </c>
      <c r="E49" s="42"/>
      <c r="F49" s="42"/>
      <c r="G49" s="42"/>
      <c r="H49" s="42"/>
      <c r="I49" s="42"/>
      <c r="J49" s="39">
        <f t="shared" si="0"/>
        <v>0</v>
      </c>
      <c r="K49" s="39">
        <f t="shared" si="1"/>
        <v>0</v>
      </c>
      <c r="L49" s="39">
        <f t="shared" si="2"/>
        <v>0</v>
      </c>
      <c r="M49" s="37"/>
    </row>
    <row r="50" spans="2:15">
      <c r="B50" s="44" t="s">
        <v>257</v>
      </c>
      <c r="C50" s="41"/>
      <c r="D50" s="41"/>
      <c r="E50" s="42"/>
      <c r="F50" s="42"/>
      <c r="G50" s="42"/>
      <c r="H50" s="42"/>
      <c r="I50" s="42"/>
      <c r="J50" s="39">
        <f t="shared" si="0"/>
        <v>0</v>
      </c>
      <c r="K50" s="39">
        <f t="shared" si="1"/>
        <v>0</v>
      </c>
      <c r="L50" s="39">
        <f t="shared" si="2"/>
        <v>0</v>
      </c>
      <c r="M50" s="37"/>
    </row>
    <row r="51" spans="2:15">
      <c r="B51" s="8"/>
      <c r="C51" s="8"/>
      <c r="D51" s="8"/>
      <c r="E51" s="17"/>
      <c r="F51" s="17"/>
      <c r="G51" s="17"/>
      <c r="H51" s="17"/>
      <c r="I51" s="17"/>
      <c r="J51" s="17"/>
      <c r="K51" s="17"/>
      <c r="L51" s="17" t="s">
        <v>352</v>
      </c>
      <c r="M51" s="153">
        <f>(D3-D2)/30</f>
        <v>0</v>
      </c>
    </row>
    <row r="52" spans="2:15">
      <c r="L52" s="16" t="s">
        <v>353</v>
      </c>
      <c r="M52">
        <f>(E4-D2)/30</f>
        <v>0</v>
      </c>
    </row>
    <row r="53" spans="2:15">
      <c r="L53" s="16" t="s">
        <v>354</v>
      </c>
      <c r="M53" s="150" t="e">
        <f>M52/M51</f>
        <v>#DIV/0!</v>
      </c>
    </row>
    <row r="55" spans="2:15" ht="43.5">
      <c r="B55" s="32" t="s">
        <v>355</v>
      </c>
      <c r="C55" s="32"/>
      <c r="D55" s="32"/>
      <c r="E55" s="32"/>
      <c r="F55" s="32"/>
      <c r="I55" s="149" t="s">
        <v>356</v>
      </c>
      <c r="J55" t="s">
        <v>357</v>
      </c>
      <c r="K55" t="s">
        <v>358</v>
      </c>
      <c r="L55" t="s">
        <v>359</v>
      </c>
      <c r="M55" t="s">
        <v>360</v>
      </c>
      <c r="N55" s="8" t="s">
        <v>361</v>
      </c>
      <c r="O55" s="8" t="s">
        <v>362</v>
      </c>
    </row>
    <row r="56" spans="2:15" ht="29">
      <c r="B56" s="32"/>
      <c r="C56" s="32"/>
      <c r="D56" s="32"/>
      <c r="E56" s="36" t="s">
        <v>314</v>
      </c>
      <c r="F56" s="36" t="s">
        <v>363</v>
      </c>
      <c r="I56" s="139" t="s">
        <v>328</v>
      </c>
      <c r="J56" t="e">
        <v>#N/A</v>
      </c>
      <c r="K56" t="e">
        <v>#N/A</v>
      </c>
      <c r="L56" t="e">
        <v>#N/A</v>
      </c>
      <c r="M56" t="e">
        <v>#N/A</v>
      </c>
      <c r="N56" s="150" t="e">
        <f>GETPIVOTDATA("Sum of Current Year Cumulative",$I$55,"Outputs","OP1")/GETPIVOTDATA("Sum of Approved Budget",$I$55,"Outputs","OP1")</f>
        <v>#N/A</v>
      </c>
      <c r="O56" s="150" t="e">
        <f>GETPIVOTDATA("Sum of Current Year Cumulative",$I$55,"Outputs","OP1")/GETPIVOTDATA("Sum of Current Year Budget",$I$55,"Outputs","OP1")</f>
        <v>#N/A</v>
      </c>
    </row>
    <row r="57" spans="2:15">
      <c r="B57" s="32" t="s">
        <v>86</v>
      </c>
      <c r="C57" s="32"/>
      <c r="D57" s="32"/>
      <c r="E57" s="176">
        <f>I8</f>
        <v>0</v>
      </c>
      <c r="F57" s="176">
        <f>K8</f>
        <v>0</v>
      </c>
      <c r="I57" s="139" t="s">
        <v>348</v>
      </c>
      <c r="J57" t="e">
        <v>#N/A</v>
      </c>
      <c r="L57">
        <v>0</v>
      </c>
    </row>
    <row r="58" spans="2:15">
      <c r="B58" s="32" t="s">
        <v>114</v>
      </c>
      <c r="C58" s="32"/>
      <c r="D58" s="32"/>
      <c r="E58" s="32"/>
      <c r="F58" s="32"/>
      <c r="I58" s="139" t="s">
        <v>274</v>
      </c>
      <c r="J58" t="e">
        <v>#N/A</v>
      </c>
      <c r="L58">
        <v>0</v>
      </c>
    </row>
    <row r="59" spans="2:15">
      <c r="B59" s="32" t="s">
        <v>90</v>
      </c>
      <c r="C59" s="32"/>
      <c r="D59" s="32"/>
      <c r="E59" s="32"/>
      <c r="F59" s="32"/>
      <c r="I59" s="139" t="s">
        <v>364</v>
      </c>
      <c r="J59" t="e">
        <v>#N/A</v>
      </c>
      <c r="K59">
        <v>0</v>
      </c>
      <c r="L59">
        <v>0</v>
      </c>
      <c r="M59">
        <v>0</v>
      </c>
    </row>
    <row r="60" spans="2:15">
      <c r="B60" s="32" t="s">
        <v>94</v>
      </c>
      <c r="C60" s="32"/>
      <c r="D60" s="32"/>
      <c r="E60" s="32"/>
      <c r="F60" s="32"/>
      <c r="I60" s="139" t="s">
        <v>365</v>
      </c>
      <c r="J60" t="e">
        <v>#N/A</v>
      </c>
      <c r="K60" t="e">
        <v>#N/A</v>
      </c>
      <c r="L60" t="e">
        <v>#N/A</v>
      </c>
      <c r="M60" t="e">
        <v>#N/A</v>
      </c>
    </row>
    <row r="61" spans="2:15">
      <c r="B61" s="32" t="s">
        <v>101</v>
      </c>
      <c r="C61" s="32"/>
      <c r="D61" s="32"/>
      <c r="E61" s="32"/>
      <c r="F61" s="32"/>
    </row>
    <row r="62" spans="2:15">
      <c r="B62" s="32" t="s">
        <v>98</v>
      </c>
      <c r="C62" s="32"/>
      <c r="D62" s="32"/>
      <c r="E62" s="32"/>
      <c r="F62" s="32"/>
    </row>
    <row r="63" spans="2:15">
      <c r="B63" s="32" t="s">
        <v>366</v>
      </c>
      <c r="C63" s="32"/>
      <c r="D63" s="32"/>
      <c r="E63" s="32"/>
      <c r="F63" s="32"/>
    </row>
    <row r="64" spans="2:15">
      <c r="B64" s="32" t="s">
        <v>144</v>
      </c>
      <c r="C64" s="32"/>
      <c r="D64" s="32"/>
      <c r="E64" s="176">
        <f>SUM(E57:E63)</f>
        <v>0</v>
      </c>
      <c r="F64" s="176">
        <f>SUM(F57:F63)</f>
        <v>0</v>
      </c>
    </row>
  </sheetData>
  <mergeCells count="2">
    <mergeCell ref="B5:B6"/>
    <mergeCell ref="C5:C6"/>
  </mergeCells>
  <pageMargins left="0.7" right="0.7" top="0.75" bottom="0.75" header="0.3" footer="0.3"/>
  <pageSetup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9EBE7-A64B-3E42-B59F-D00FD5FFA24C}">
  <dimension ref="B1:AH69"/>
  <sheetViews>
    <sheetView zoomScaleNormal="100" zoomScaleSheetLayoutView="80" workbookViewId="0">
      <selection activeCell="AK12" sqref="AK12"/>
    </sheetView>
  </sheetViews>
  <sheetFormatPr defaultColWidth="9.1796875" defaultRowHeight="13"/>
  <cols>
    <col min="1" max="1" width="1.453125" style="201" customWidth="1"/>
    <col min="2" max="2" width="5" style="201" customWidth="1"/>
    <col min="3" max="3" width="5.453125" style="201" customWidth="1"/>
    <col min="4" max="4" width="70.453125" style="201" customWidth="1"/>
    <col min="5" max="15" width="4.1796875" style="201" customWidth="1"/>
    <col min="16" max="16" width="4.453125" style="201" customWidth="1"/>
    <col min="17" max="17" width="13.453125" style="201" hidden="1" customWidth="1"/>
    <col min="18" max="18" width="57.453125" style="201" hidden="1" customWidth="1"/>
    <col min="19" max="19" width="6.453125" style="201" hidden="1" customWidth="1"/>
    <col min="20" max="20" width="0" style="201" hidden="1" customWidth="1"/>
    <col min="21" max="21" width="4.81640625" style="201" customWidth="1"/>
    <col min="22" max="23" width="4.453125" style="201" customWidth="1"/>
    <col min="24" max="24" width="4" style="201" customWidth="1"/>
    <col min="25" max="25" width="5" style="201" customWidth="1"/>
    <col min="26" max="26" width="4.453125" style="201" customWidth="1"/>
    <col min="27" max="27" width="0" style="201" hidden="1" customWidth="1"/>
    <col min="28" max="28" width="12.81640625" style="201" hidden="1" customWidth="1"/>
    <col min="29" max="33" width="0" style="201" hidden="1" customWidth="1"/>
    <col min="34" max="34" width="54.90625" style="201" hidden="1" customWidth="1"/>
    <col min="35" max="35" width="0" style="201" hidden="1" customWidth="1"/>
    <col min="36" max="16384" width="9.1796875" style="201"/>
  </cols>
  <sheetData>
    <row r="1" spans="2:34" ht="11.25" customHeight="1"/>
    <row r="2" spans="2:34" ht="17.5" customHeight="1">
      <c r="B2" s="458" t="s">
        <v>367</v>
      </c>
      <c r="C2" s="459"/>
      <c r="D2" s="459"/>
      <c r="E2" s="459"/>
      <c r="F2" s="459"/>
      <c r="G2" s="459"/>
      <c r="H2" s="459"/>
      <c r="I2" s="459"/>
      <c r="J2" s="459"/>
      <c r="K2" s="459"/>
      <c r="L2" s="459"/>
      <c r="M2" s="459"/>
      <c r="N2" s="459"/>
      <c r="O2" s="459"/>
      <c r="P2" s="459"/>
      <c r="Q2" s="459"/>
      <c r="R2" s="459"/>
      <c r="S2" s="459"/>
      <c r="T2" s="459"/>
      <c r="U2" s="459"/>
      <c r="V2" s="459"/>
      <c r="W2" s="459"/>
      <c r="X2" s="459"/>
      <c r="Y2" s="459"/>
      <c r="Z2" s="485"/>
      <c r="AA2" s="358"/>
      <c r="AB2" s="359"/>
      <c r="AC2" s="359"/>
      <c r="AD2" s="359"/>
      <c r="AE2" s="359"/>
      <c r="AF2" s="359"/>
      <c r="AG2" s="359"/>
      <c r="AH2" s="360"/>
    </row>
    <row r="3" spans="2:34" ht="16.5" customHeight="1">
      <c r="B3" s="460" t="s">
        <v>368</v>
      </c>
      <c r="C3" s="486"/>
      <c r="D3" s="486"/>
      <c r="E3" s="486"/>
      <c r="F3" s="486"/>
      <c r="G3" s="486"/>
      <c r="H3" s="486"/>
      <c r="I3" s="486"/>
      <c r="J3" s="486"/>
      <c r="K3" s="486"/>
      <c r="L3" s="486"/>
      <c r="M3" s="486"/>
      <c r="N3" s="486"/>
      <c r="O3" s="486"/>
      <c r="P3" s="486"/>
      <c r="Q3" s="486"/>
      <c r="R3" s="486"/>
      <c r="S3" s="486"/>
      <c r="T3" s="486"/>
      <c r="U3" s="486"/>
      <c r="V3" s="486"/>
      <c r="W3" s="486"/>
      <c r="X3" s="486"/>
      <c r="Y3" s="486"/>
      <c r="Z3" s="487"/>
      <c r="AA3" s="361"/>
      <c r="AB3" s="362"/>
      <c r="AC3" s="362"/>
      <c r="AD3" s="362"/>
      <c r="AE3" s="362"/>
      <c r="AF3" s="362"/>
      <c r="AG3" s="362"/>
      <c r="AH3" s="363"/>
    </row>
    <row r="4" spans="2:34" ht="15.75" customHeight="1">
      <c r="B4" s="460" t="s">
        <v>369</v>
      </c>
      <c r="C4" s="486"/>
      <c r="D4" s="486"/>
      <c r="E4" s="486"/>
      <c r="F4" s="486"/>
      <c r="G4" s="486"/>
      <c r="H4" s="486"/>
      <c r="I4" s="486"/>
      <c r="J4" s="486"/>
      <c r="K4" s="486"/>
      <c r="L4" s="486"/>
      <c r="M4" s="486"/>
      <c r="N4" s="486"/>
      <c r="O4" s="486"/>
      <c r="P4" s="486"/>
      <c r="Q4" s="486"/>
      <c r="R4" s="486"/>
      <c r="S4" s="486"/>
      <c r="T4" s="486"/>
      <c r="U4" s="486"/>
      <c r="V4" s="486"/>
      <c r="W4" s="486"/>
      <c r="X4" s="486"/>
      <c r="Y4" s="486"/>
      <c r="Z4" s="487"/>
      <c r="AA4" s="361"/>
      <c r="AB4" s="362"/>
      <c r="AC4" s="362"/>
      <c r="AD4" s="362"/>
      <c r="AE4" s="362"/>
      <c r="AF4" s="362"/>
      <c r="AG4" s="362"/>
      <c r="AH4" s="363"/>
    </row>
    <row r="5" spans="2:34" ht="22.5" customHeight="1">
      <c r="B5" s="455" t="s">
        <v>370</v>
      </c>
      <c r="C5" s="456"/>
      <c r="D5" s="348" t="s">
        <v>553</v>
      </c>
      <c r="E5" s="349"/>
      <c r="F5" s="350" t="s">
        <v>138</v>
      </c>
      <c r="G5" s="457" t="s">
        <v>552</v>
      </c>
      <c r="H5" s="457"/>
      <c r="I5" s="457"/>
      <c r="J5" s="457"/>
      <c r="K5" s="453"/>
      <c r="L5" s="453"/>
      <c r="M5" s="453"/>
      <c r="N5" s="453"/>
      <c r="O5" s="453"/>
      <c r="P5" s="453"/>
      <c r="Q5" s="454"/>
      <c r="R5" s="351"/>
      <c r="S5" s="351"/>
      <c r="T5" s="351"/>
      <c r="U5" s="351"/>
      <c r="V5" s="351"/>
      <c r="W5" s="351"/>
      <c r="X5" s="351"/>
      <c r="Y5" s="351"/>
      <c r="Z5" s="488"/>
      <c r="AA5" s="361"/>
      <c r="AB5" s="362"/>
      <c r="AC5" s="362"/>
      <c r="AD5" s="362"/>
      <c r="AE5" s="362"/>
      <c r="AF5" s="362"/>
      <c r="AG5" s="362"/>
      <c r="AH5" s="363"/>
    </row>
    <row r="6" spans="2:34" ht="22.5" customHeight="1" thickBot="1">
      <c r="B6" s="489"/>
      <c r="C6" s="447" t="s">
        <v>371</v>
      </c>
      <c r="D6" s="448"/>
      <c r="E6" s="435" t="s">
        <v>372</v>
      </c>
      <c r="F6" s="435"/>
      <c r="G6" s="435"/>
      <c r="H6" s="436"/>
      <c r="I6" s="434" t="s">
        <v>373</v>
      </c>
      <c r="J6" s="435"/>
      <c r="K6" s="435"/>
      <c r="L6" s="436"/>
      <c r="M6" s="434" t="s">
        <v>374</v>
      </c>
      <c r="N6" s="435"/>
      <c r="O6" s="435"/>
      <c r="P6" s="436"/>
      <c r="Q6" s="347"/>
      <c r="R6" s="206"/>
      <c r="S6" s="490"/>
      <c r="T6" s="490"/>
      <c r="U6" s="434" t="s">
        <v>375</v>
      </c>
      <c r="V6" s="435"/>
      <c r="W6" s="435"/>
      <c r="X6" s="436"/>
      <c r="Y6" s="434" t="s">
        <v>376</v>
      </c>
      <c r="Z6" s="491"/>
      <c r="AA6" s="428" t="s">
        <v>381</v>
      </c>
      <c r="AB6" s="429"/>
      <c r="AC6" s="429"/>
      <c r="AD6" s="429"/>
      <c r="AE6" s="429"/>
      <c r="AF6" s="429"/>
      <c r="AG6" s="429"/>
      <c r="AH6" s="430"/>
    </row>
    <row r="7" spans="2:34" ht="21" customHeight="1">
      <c r="B7" s="489"/>
      <c r="C7" s="449"/>
      <c r="D7" s="450"/>
      <c r="E7" s="199" t="s">
        <v>377</v>
      </c>
      <c r="F7" s="198" t="s">
        <v>378</v>
      </c>
      <c r="G7" s="198" t="s">
        <v>379</v>
      </c>
      <c r="H7" s="198" t="s">
        <v>380</v>
      </c>
      <c r="I7" s="197" t="s">
        <v>377</v>
      </c>
      <c r="J7" s="198" t="s">
        <v>378</v>
      </c>
      <c r="K7" s="198" t="s">
        <v>379</v>
      </c>
      <c r="L7" s="198" t="s">
        <v>380</v>
      </c>
      <c r="M7" s="197" t="s">
        <v>377</v>
      </c>
      <c r="N7" s="199" t="s">
        <v>378</v>
      </c>
      <c r="O7" s="198" t="s">
        <v>379</v>
      </c>
      <c r="P7" s="200" t="s">
        <v>380</v>
      </c>
      <c r="Q7" s="440" t="s">
        <v>381</v>
      </c>
      <c r="R7" s="441"/>
      <c r="S7" s="490"/>
      <c r="T7" s="490"/>
      <c r="U7" s="197" t="s">
        <v>377</v>
      </c>
      <c r="V7" s="199" t="s">
        <v>378</v>
      </c>
      <c r="W7" s="198" t="s">
        <v>379</v>
      </c>
      <c r="X7" s="198" t="s">
        <v>380</v>
      </c>
      <c r="Y7" s="197" t="s">
        <v>377</v>
      </c>
      <c r="Z7" s="492" t="s">
        <v>378</v>
      </c>
      <c r="AA7" s="428"/>
      <c r="AB7" s="429"/>
      <c r="AC7" s="429"/>
      <c r="AD7" s="429"/>
      <c r="AE7" s="429"/>
      <c r="AF7" s="429"/>
      <c r="AG7" s="429"/>
      <c r="AH7" s="430"/>
    </row>
    <row r="8" spans="2:34" ht="15.75" customHeight="1" thickBot="1">
      <c r="B8" s="489"/>
      <c r="C8" s="451"/>
      <c r="D8" s="452"/>
      <c r="E8" s="204"/>
      <c r="F8" s="202"/>
      <c r="G8" s="205"/>
      <c r="H8" s="203"/>
      <c r="I8" s="204"/>
      <c r="J8" s="202"/>
      <c r="K8" s="205"/>
      <c r="L8" s="203"/>
      <c r="M8" s="204"/>
      <c r="N8" s="204"/>
      <c r="O8" s="202"/>
      <c r="P8" s="203"/>
      <c r="Q8" s="493"/>
      <c r="R8" s="206"/>
      <c r="S8" s="490"/>
      <c r="T8" s="490"/>
      <c r="U8" s="204"/>
      <c r="V8" s="204"/>
      <c r="W8" s="202"/>
      <c r="X8" s="203"/>
      <c r="Y8" s="267"/>
      <c r="Z8" s="494"/>
      <c r="AA8" s="428"/>
      <c r="AB8" s="429"/>
      <c r="AC8" s="429"/>
      <c r="AD8" s="429"/>
      <c r="AE8" s="429"/>
      <c r="AF8" s="429"/>
      <c r="AG8" s="429"/>
      <c r="AH8" s="430"/>
    </row>
    <row r="9" spans="2:34" ht="19" customHeight="1" thickBot="1">
      <c r="B9" s="207"/>
      <c r="C9" s="266"/>
      <c r="D9" s="272" t="s">
        <v>382</v>
      </c>
      <c r="E9" s="268"/>
      <c r="F9" s="208"/>
      <c r="G9" s="208"/>
      <c r="H9" s="209"/>
      <c r="I9" s="268"/>
      <c r="J9" s="208"/>
      <c r="K9" s="208"/>
      <c r="L9" s="209"/>
      <c r="M9" s="268"/>
      <c r="N9" s="208"/>
      <c r="O9" s="208"/>
      <c r="P9" s="209"/>
      <c r="Q9" s="210" t="s">
        <v>383</v>
      </c>
      <c r="R9" s="211" t="s">
        <v>384</v>
      </c>
      <c r="S9" s="490"/>
      <c r="T9" s="490"/>
      <c r="U9" s="268"/>
      <c r="V9" s="208"/>
      <c r="W9" s="208"/>
      <c r="X9" s="209"/>
      <c r="Y9" s="268"/>
      <c r="Z9" s="495"/>
      <c r="AA9" s="431"/>
      <c r="AB9" s="432"/>
      <c r="AC9" s="432"/>
      <c r="AD9" s="432"/>
      <c r="AE9" s="432"/>
      <c r="AF9" s="432"/>
      <c r="AG9" s="432"/>
      <c r="AH9" s="433"/>
    </row>
    <row r="10" spans="2:34" ht="44" customHeight="1">
      <c r="B10" s="496" t="s">
        <v>385</v>
      </c>
      <c r="C10" s="207"/>
      <c r="D10" s="273" t="s">
        <v>386</v>
      </c>
      <c r="E10" s="269"/>
      <c r="F10" s="212"/>
      <c r="G10" s="212"/>
      <c r="H10" s="213"/>
      <c r="I10" s="269"/>
      <c r="J10" s="212"/>
      <c r="K10" s="212"/>
      <c r="L10" s="213"/>
      <c r="M10" s="269"/>
      <c r="N10" s="212"/>
      <c r="O10" s="212"/>
      <c r="P10" s="213"/>
      <c r="Q10" s="442" t="s">
        <v>387</v>
      </c>
      <c r="R10" s="214"/>
      <c r="S10" s="490"/>
      <c r="T10" s="490"/>
      <c r="U10" s="269"/>
      <c r="V10" s="212"/>
      <c r="W10" s="212"/>
      <c r="X10" s="213"/>
      <c r="Y10" s="269"/>
      <c r="Z10" s="497"/>
      <c r="AA10" s="426" t="s">
        <v>556</v>
      </c>
      <c r="AB10" s="427"/>
      <c r="AC10" s="411" t="s">
        <v>557</v>
      </c>
      <c r="AD10" s="412"/>
      <c r="AE10" s="412"/>
      <c r="AF10" s="412"/>
      <c r="AG10" s="412"/>
      <c r="AH10" s="413"/>
    </row>
    <row r="11" spans="2:34" ht="28.5" customHeight="1">
      <c r="B11" s="498"/>
      <c r="C11" s="215" t="s">
        <v>388</v>
      </c>
      <c r="D11" s="274" t="s">
        <v>389</v>
      </c>
      <c r="E11" s="270"/>
      <c r="F11" s="217" t="s">
        <v>390</v>
      </c>
      <c r="G11" s="217" t="s">
        <v>390</v>
      </c>
      <c r="H11" s="218" t="s">
        <v>390</v>
      </c>
      <c r="I11" s="216" t="s">
        <v>390</v>
      </c>
      <c r="J11" s="217" t="s">
        <v>390</v>
      </c>
      <c r="K11" s="217" t="s">
        <v>390</v>
      </c>
      <c r="L11" s="218" t="s">
        <v>390</v>
      </c>
      <c r="M11" s="216" t="s">
        <v>390</v>
      </c>
      <c r="N11" s="217" t="s">
        <v>390</v>
      </c>
      <c r="O11" s="217" t="s">
        <v>390</v>
      </c>
      <c r="P11" s="218" t="s">
        <v>390</v>
      </c>
      <c r="Q11" s="438"/>
      <c r="R11" s="220" t="s">
        <v>391</v>
      </c>
      <c r="S11" s="490"/>
      <c r="T11" s="490"/>
      <c r="U11" s="216" t="s">
        <v>390</v>
      </c>
      <c r="V11" s="217" t="s">
        <v>390</v>
      </c>
      <c r="W11" s="217" t="s">
        <v>390</v>
      </c>
      <c r="X11" s="218" t="s">
        <v>390</v>
      </c>
      <c r="Y11" s="270" t="s">
        <v>390</v>
      </c>
      <c r="Z11" s="216"/>
      <c r="AA11" s="414"/>
      <c r="AB11" s="415"/>
      <c r="AC11" s="408"/>
      <c r="AD11" s="409"/>
      <c r="AE11" s="409"/>
      <c r="AF11" s="409"/>
      <c r="AG11" s="409"/>
      <c r="AH11" s="410"/>
    </row>
    <row r="12" spans="2:34" ht="45" customHeight="1">
      <c r="B12" s="498"/>
      <c r="C12" s="215" t="s">
        <v>392</v>
      </c>
      <c r="D12" s="275" t="s">
        <v>393</v>
      </c>
      <c r="E12" s="270"/>
      <c r="F12" s="217" t="s">
        <v>390</v>
      </c>
      <c r="G12" s="217" t="s">
        <v>390</v>
      </c>
      <c r="H12" s="218" t="s">
        <v>390</v>
      </c>
      <c r="I12" s="216" t="s">
        <v>390</v>
      </c>
      <c r="J12" s="217" t="s">
        <v>390</v>
      </c>
      <c r="K12" s="217" t="s">
        <v>390</v>
      </c>
      <c r="L12" s="218" t="s">
        <v>390</v>
      </c>
      <c r="M12" s="216" t="s">
        <v>390</v>
      </c>
      <c r="N12" s="217" t="s">
        <v>390</v>
      </c>
      <c r="O12" s="217" t="s">
        <v>390</v>
      </c>
      <c r="P12" s="218" t="s">
        <v>390</v>
      </c>
      <c r="Q12" s="438"/>
      <c r="R12" s="221"/>
      <c r="S12" s="490"/>
      <c r="T12" s="490"/>
      <c r="U12" s="216" t="s">
        <v>390</v>
      </c>
      <c r="V12" s="217" t="s">
        <v>390</v>
      </c>
      <c r="W12" s="217" t="s">
        <v>390</v>
      </c>
      <c r="X12" s="218" t="s">
        <v>390</v>
      </c>
      <c r="Y12" s="270" t="s">
        <v>390</v>
      </c>
      <c r="Z12" s="216"/>
      <c r="AA12" s="416"/>
      <c r="AB12" s="417"/>
      <c r="AC12" s="408"/>
      <c r="AD12" s="409"/>
      <c r="AE12" s="409"/>
      <c r="AF12" s="409"/>
      <c r="AG12" s="409"/>
      <c r="AH12" s="410"/>
    </row>
    <row r="13" spans="2:34" ht="33" customHeight="1">
      <c r="B13" s="498"/>
      <c r="C13" s="215" t="s">
        <v>394</v>
      </c>
      <c r="D13" s="274" t="s">
        <v>395</v>
      </c>
      <c r="E13" s="270"/>
      <c r="F13" s="217" t="s">
        <v>390</v>
      </c>
      <c r="G13" s="217" t="s">
        <v>390</v>
      </c>
      <c r="H13" s="218" t="s">
        <v>390</v>
      </c>
      <c r="I13" s="216" t="s">
        <v>390</v>
      </c>
      <c r="J13" s="217" t="s">
        <v>390</v>
      </c>
      <c r="K13" s="217" t="s">
        <v>390</v>
      </c>
      <c r="L13" s="218" t="s">
        <v>390</v>
      </c>
      <c r="M13" s="216" t="s">
        <v>390</v>
      </c>
      <c r="N13" s="217" t="s">
        <v>390</v>
      </c>
      <c r="O13" s="217" t="s">
        <v>390</v>
      </c>
      <c r="P13" s="218" t="s">
        <v>390</v>
      </c>
      <c r="Q13" s="438"/>
      <c r="R13" s="221"/>
      <c r="S13" s="490"/>
      <c r="T13" s="490"/>
      <c r="U13" s="216" t="s">
        <v>390</v>
      </c>
      <c r="V13" s="217" t="s">
        <v>390</v>
      </c>
      <c r="W13" s="217" t="s">
        <v>390</v>
      </c>
      <c r="X13" s="218" t="s">
        <v>390</v>
      </c>
      <c r="Y13" s="270" t="s">
        <v>390</v>
      </c>
      <c r="Z13" s="216"/>
      <c r="AA13" s="416"/>
      <c r="AB13" s="417"/>
      <c r="AC13" s="408"/>
      <c r="AD13" s="409"/>
      <c r="AE13" s="409"/>
      <c r="AF13" s="409"/>
      <c r="AG13" s="409"/>
      <c r="AH13" s="410"/>
    </row>
    <row r="14" spans="2:34" ht="30.75" customHeight="1">
      <c r="B14" s="499"/>
      <c r="C14" s="215">
        <v>1.4</v>
      </c>
      <c r="D14" s="274" t="s">
        <v>396</v>
      </c>
      <c r="E14" s="270"/>
      <c r="F14" s="217" t="s">
        <v>390</v>
      </c>
      <c r="G14" s="217" t="s">
        <v>390</v>
      </c>
      <c r="H14" s="218" t="s">
        <v>390</v>
      </c>
      <c r="I14" s="216" t="s">
        <v>390</v>
      </c>
      <c r="J14" s="217" t="s">
        <v>390</v>
      </c>
      <c r="K14" s="217" t="s">
        <v>390</v>
      </c>
      <c r="L14" s="218" t="s">
        <v>390</v>
      </c>
      <c r="M14" s="216" t="s">
        <v>390</v>
      </c>
      <c r="N14" s="217" t="s">
        <v>390</v>
      </c>
      <c r="O14" s="217" t="s">
        <v>390</v>
      </c>
      <c r="P14" s="218" t="s">
        <v>390</v>
      </c>
      <c r="Q14" s="438"/>
      <c r="R14" s="221"/>
      <c r="S14" s="490"/>
      <c r="T14" s="490"/>
      <c r="U14" s="216" t="s">
        <v>390</v>
      </c>
      <c r="V14" s="217" t="s">
        <v>390</v>
      </c>
      <c r="W14" s="217" t="s">
        <v>390</v>
      </c>
      <c r="X14" s="218" t="s">
        <v>390</v>
      </c>
      <c r="Y14" s="270" t="s">
        <v>390</v>
      </c>
      <c r="Z14" s="216"/>
      <c r="AA14" s="416"/>
      <c r="AB14" s="417"/>
      <c r="AC14" s="408"/>
      <c r="AD14" s="409"/>
      <c r="AE14" s="409"/>
      <c r="AF14" s="409"/>
      <c r="AG14" s="409"/>
      <c r="AH14" s="410"/>
    </row>
    <row r="15" spans="2:34" ht="46.5" customHeight="1">
      <c r="B15" s="499"/>
      <c r="C15" s="215">
        <v>1.5</v>
      </c>
      <c r="D15" s="274" t="s">
        <v>397</v>
      </c>
      <c r="E15" s="270"/>
      <c r="F15" s="217" t="s">
        <v>390</v>
      </c>
      <c r="G15" s="217" t="s">
        <v>390</v>
      </c>
      <c r="H15" s="218" t="s">
        <v>390</v>
      </c>
      <c r="I15" s="216" t="s">
        <v>390</v>
      </c>
      <c r="J15" s="217" t="s">
        <v>390</v>
      </c>
      <c r="K15" s="217" t="s">
        <v>390</v>
      </c>
      <c r="L15" s="218" t="s">
        <v>390</v>
      </c>
      <c r="M15" s="216" t="s">
        <v>390</v>
      </c>
      <c r="N15" s="217" t="s">
        <v>390</v>
      </c>
      <c r="O15" s="217" t="s">
        <v>390</v>
      </c>
      <c r="P15" s="218" t="s">
        <v>390</v>
      </c>
      <c r="Q15" s="438"/>
      <c r="R15" s="221"/>
      <c r="S15" s="490"/>
      <c r="T15" s="490"/>
      <c r="U15" s="216" t="s">
        <v>390</v>
      </c>
      <c r="V15" s="217" t="s">
        <v>390</v>
      </c>
      <c r="W15" s="217" t="s">
        <v>390</v>
      </c>
      <c r="X15" s="218" t="s">
        <v>390</v>
      </c>
      <c r="Y15" s="270" t="s">
        <v>390</v>
      </c>
      <c r="Z15" s="216"/>
      <c r="AA15" s="416"/>
      <c r="AB15" s="417"/>
      <c r="AC15" s="408"/>
      <c r="AD15" s="409"/>
      <c r="AE15" s="409"/>
      <c r="AF15" s="409"/>
      <c r="AG15" s="409"/>
      <c r="AH15" s="410"/>
    </row>
    <row r="16" spans="2:34" ht="29.25" customHeight="1">
      <c r="B16" s="499"/>
      <c r="C16" s="215">
        <v>1.6</v>
      </c>
      <c r="D16" s="274" t="s">
        <v>398</v>
      </c>
      <c r="E16" s="270"/>
      <c r="F16" s="217" t="s">
        <v>390</v>
      </c>
      <c r="G16" s="217" t="s">
        <v>390</v>
      </c>
      <c r="H16" s="218" t="s">
        <v>390</v>
      </c>
      <c r="I16" s="216" t="s">
        <v>390</v>
      </c>
      <c r="J16" s="217" t="s">
        <v>390</v>
      </c>
      <c r="K16" s="217" t="s">
        <v>390</v>
      </c>
      <c r="L16" s="218" t="s">
        <v>390</v>
      </c>
      <c r="M16" s="216" t="s">
        <v>390</v>
      </c>
      <c r="N16" s="217" t="s">
        <v>390</v>
      </c>
      <c r="O16" s="217" t="s">
        <v>390</v>
      </c>
      <c r="P16" s="218" t="s">
        <v>390</v>
      </c>
      <c r="Q16" s="439"/>
      <c r="R16" s="221"/>
      <c r="S16" s="490"/>
      <c r="T16" s="490"/>
      <c r="U16" s="216" t="s">
        <v>390</v>
      </c>
      <c r="V16" s="217" t="s">
        <v>390</v>
      </c>
      <c r="W16" s="217" t="s">
        <v>390</v>
      </c>
      <c r="X16" s="218" t="s">
        <v>390</v>
      </c>
      <c r="Y16" s="270" t="s">
        <v>390</v>
      </c>
      <c r="Z16" s="216"/>
      <c r="AA16" s="418"/>
      <c r="AB16" s="419"/>
      <c r="AC16" s="408"/>
      <c r="AD16" s="409"/>
      <c r="AE16" s="409"/>
      <c r="AF16" s="409"/>
      <c r="AG16" s="409"/>
      <c r="AH16" s="410"/>
    </row>
    <row r="17" spans="2:34" ht="28.5" customHeight="1">
      <c r="B17" s="500" t="s">
        <v>399</v>
      </c>
      <c r="C17" s="223"/>
      <c r="D17" s="273" t="s">
        <v>400</v>
      </c>
      <c r="E17" s="271"/>
      <c r="F17" s="225"/>
      <c r="G17" s="225"/>
      <c r="H17" s="226"/>
      <c r="I17" s="224"/>
      <c r="J17" s="225"/>
      <c r="K17" s="227"/>
      <c r="L17" s="226"/>
      <c r="M17" s="224"/>
      <c r="N17" s="224"/>
      <c r="O17" s="225"/>
      <c r="P17" s="226"/>
      <c r="Q17" s="437"/>
      <c r="R17" s="228"/>
      <c r="S17" s="490"/>
      <c r="T17" s="490"/>
      <c r="U17" s="224"/>
      <c r="V17" s="224"/>
      <c r="W17" s="225"/>
      <c r="X17" s="226"/>
      <c r="Y17" s="271"/>
      <c r="Z17" s="224"/>
      <c r="AA17" s="420"/>
      <c r="AB17" s="421"/>
      <c r="AC17" s="225"/>
      <c r="AD17" s="225"/>
      <c r="AE17" s="225"/>
      <c r="AF17" s="225"/>
      <c r="AG17" s="225"/>
      <c r="AH17" s="225"/>
    </row>
    <row r="18" spans="2:34" ht="27.75" customHeight="1">
      <c r="B18" s="501"/>
      <c r="C18" s="215" t="s">
        <v>401</v>
      </c>
      <c r="D18" s="274" t="s">
        <v>402</v>
      </c>
      <c r="E18" s="270"/>
      <c r="F18" s="217"/>
      <c r="G18" s="217"/>
      <c r="H18" s="218"/>
      <c r="I18" s="216" t="s">
        <v>390</v>
      </c>
      <c r="J18" s="217" t="s">
        <v>390</v>
      </c>
      <c r="K18" s="217" t="s">
        <v>390</v>
      </c>
      <c r="L18" s="218" t="s">
        <v>390</v>
      </c>
      <c r="M18" s="216" t="s">
        <v>390</v>
      </c>
      <c r="N18" s="217" t="s">
        <v>390</v>
      </c>
      <c r="O18" s="217" t="s">
        <v>390</v>
      </c>
      <c r="P18" s="218" t="s">
        <v>390</v>
      </c>
      <c r="Q18" s="438"/>
      <c r="R18" s="221"/>
      <c r="S18" s="490"/>
      <c r="T18" s="490"/>
      <c r="U18" s="216" t="s">
        <v>390</v>
      </c>
      <c r="V18" s="217" t="s">
        <v>390</v>
      </c>
      <c r="W18" s="217" t="s">
        <v>390</v>
      </c>
      <c r="X18" s="218" t="s">
        <v>390</v>
      </c>
      <c r="Y18" s="270" t="s">
        <v>390</v>
      </c>
      <c r="Z18" s="216"/>
      <c r="AA18" s="414"/>
      <c r="AB18" s="415"/>
      <c r="AC18" s="408"/>
      <c r="AD18" s="409"/>
      <c r="AE18" s="409"/>
      <c r="AF18" s="409"/>
      <c r="AG18" s="409"/>
      <c r="AH18" s="410"/>
    </row>
    <row r="19" spans="2:34" ht="27" customHeight="1">
      <c r="B19" s="502"/>
      <c r="C19" s="215" t="s">
        <v>403</v>
      </c>
      <c r="D19" s="274" t="s">
        <v>404</v>
      </c>
      <c r="E19" s="270"/>
      <c r="F19" s="217"/>
      <c r="G19" s="217"/>
      <c r="H19" s="218"/>
      <c r="I19" s="216" t="s">
        <v>390</v>
      </c>
      <c r="J19" s="217" t="s">
        <v>390</v>
      </c>
      <c r="K19" s="217" t="s">
        <v>390</v>
      </c>
      <c r="L19" s="218" t="s">
        <v>390</v>
      </c>
      <c r="M19" s="216" t="s">
        <v>390</v>
      </c>
      <c r="N19" s="217" t="s">
        <v>390</v>
      </c>
      <c r="O19" s="217" t="s">
        <v>390</v>
      </c>
      <c r="P19" s="218" t="s">
        <v>390</v>
      </c>
      <c r="Q19" s="438"/>
      <c r="R19" s="221"/>
      <c r="S19" s="490"/>
      <c r="T19" s="490"/>
      <c r="U19" s="216" t="s">
        <v>390</v>
      </c>
      <c r="V19" s="217" t="s">
        <v>390</v>
      </c>
      <c r="W19" s="217" t="s">
        <v>390</v>
      </c>
      <c r="X19" s="218" t="s">
        <v>390</v>
      </c>
      <c r="Y19" s="270" t="s">
        <v>390</v>
      </c>
      <c r="Z19" s="216"/>
      <c r="AA19" s="416"/>
      <c r="AB19" s="417"/>
      <c r="AC19" s="408"/>
      <c r="AD19" s="409"/>
      <c r="AE19" s="409"/>
      <c r="AF19" s="409"/>
      <c r="AG19" s="409"/>
      <c r="AH19" s="410"/>
    </row>
    <row r="20" spans="2:34" ht="28.5" customHeight="1">
      <c r="B20" s="502"/>
      <c r="C20" s="215" t="s">
        <v>405</v>
      </c>
      <c r="D20" s="274" t="s">
        <v>406</v>
      </c>
      <c r="E20" s="270"/>
      <c r="F20" s="217"/>
      <c r="G20" s="217"/>
      <c r="H20" s="229"/>
      <c r="I20" s="216" t="s">
        <v>390</v>
      </c>
      <c r="J20" s="217" t="s">
        <v>390</v>
      </c>
      <c r="K20" s="217" t="s">
        <v>390</v>
      </c>
      <c r="L20" s="218" t="s">
        <v>390</v>
      </c>
      <c r="M20" s="216" t="s">
        <v>390</v>
      </c>
      <c r="N20" s="217" t="s">
        <v>390</v>
      </c>
      <c r="O20" s="217" t="s">
        <v>390</v>
      </c>
      <c r="P20" s="218" t="s">
        <v>390</v>
      </c>
      <c r="Q20" s="438"/>
      <c r="R20" s="221"/>
      <c r="S20" s="490"/>
      <c r="T20" s="490"/>
      <c r="U20" s="216" t="s">
        <v>390</v>
      </c>
      <c r="V20" s="217" t="s">
        <v>390</v>
      </c>
      <c r="W20" s="217" t="s">
        <v>390</v>
      </c>
      <c r="X20" s="218" t="s">
        <v>390</v>
      </c>
      <c r="Y20" s="270" t="s">
        <v>390</v>
      </c>
      <c r="Z20" s="216"/>
      <c r="AA20" s="416"/>
      <c r="AB20" s="417"/>
      <c r="AC20" s="408"/>
      <c r="AD20" s="409"/>
      <c r="AE20" s="409"/>
      <c r="AF20" s="409"/>
      <c r="AG20" s="409"/>
      <c r="AH20" s="410"/>
    </row>
    <row r="21" spans="2:34" ht="16.5" customHeight="1">
      <c r="B21" s="503"/>
      <c r="C21" s="215" t="s">
        <v>407</v>
      </c>
      <c r="D21" s="274" t="s">
        <v>408</v>
      </c>
      <c r="E21" s="270"/>
      <c r="F21" s="217"/>
      <c r="G21" s="217"/>
      <c r="H21" s="218"/>
      <c r="I21" s="216" t="s">
        <v>390</v>
      </c>
      <c r="J21" s="217" t="s">
        <v>390</v>
      </c>
      <c r="K21" s="217" t="s">
        <v>390</v>
      </c>
      <c r="L21" s="218" t="s">
        <v>390</v>
      </c>
      <c r="M21" s="216" t="s">
        <v>390</v>
      </c>
      <c r="N21" s="217" t="s">
        <v>390</v>
      </c>
      <c r="O21" s="217" t="s">
        <v>390</v>
      </c>
      <c r="P21" s="218" t="s">
        <v>390</v>
      </c>
      <c r="Q21" s="438"/>
      <c r="R21" s="221"/>
      <c r="S21" s="490"/>
      <c r="T21" s="490"/>
      <c r="U21" s="216" t="s">
        <v>390</v>
      </c>
      <c r="V21" s="217" t="s">
        <v>390</v>
      </c>
      <c r="W21" s="217" t="s">
        <v>390</v>
      </c>
      <c r="X21" s="218" t="s">
        <v>390</v>
      </c>
      <c r="Y21" s="270" t="s">
        <v>390</v>
      </c>
      <c r="Z21" s="216"/>
      <c r="AA21" s="416"/>
      <c r="AB21" s="417"/>
      <c r="AC21" s="408"/>
      <c r="AD21" s="409"/>
      <c r="AE21" s="409"/>
      <c r="AF21" s="409"/>
      <c r="AG21" s="409"/>
      <c r="AH21" s="410"/>
    </row>
    <row r="22" spans="2:34" ht="28.5" customHeight="1">
      <c r="B22" s="504"/>
      <c r="C22" s="215">
        <v>2.5</v>
      </c>
      <c r="D22" s="274" t="s">
        <v>409</v>
      </c>
      <c r="E22" s="270"/>
      <c r="F22" s="217"/>
      <c r="G22" s="217"/>
      <c r="H22" s="218"/>
      <c r="I22" s="216" t="s">
        <v>390</v>
      </c>
      <c r="J22" s="217" t="s">
        <v>390</v>
      </c>
      <c r="K22" s="217" t="s">
        <v>390</v>
      </c>
      <c r="L22" s="218" t="s">
        <v>390</v>
      </c>
      <c r="M22" s="216" t="s">
        <v>390</v>
      </c>
      <c r="N22" s="217" t="s">
        <v>390</v>
      </c>
      <c r="O22" s="217" t="s">
        <v>390</v>
      </c>
      <c r="P22" s="218" t="s">
        <v>390</v>
      </c>
      <c r="Q22" s="438"/>
      <c r="R22" s="230"/>
      <c r="S22" s="490"/>
      <c r="T22" s="490"/>
      <c r="U22" s="216" t="s">
        <v>390</v>
      </c>
      <c r="V22" s="217" t="s">
        <v>390</v>
      </c>
      <c r="W22" s="217" t="s">
        <v>390</v>
      </c>
      <c r="X22" s="218" t="s">
        <v>390</v>
      </c>
      <c r="Y22" s="270" t="s">
        <v>390</v>
      </c>
      <c r="Z22" s="216"/>
      <c r="AA22" s="416"/>
      <c r="AB22" s="417"/>
      <c r="AC22" s="408"/>
      <c r="AD22" s="409"/>
      <c r="AE22" s="409"/>
      <c r="AF22" s="409"/>
      <c r="AG22" s="409"/>
      <c r="AH22" s="410"/>
    </row>
    <row r="23" spans="2:34" ht="18.75" customHeight="1">
      <c r="B23" s="504"/>
      <c r="C23" s="215">
        <v>2.6</v>
      </c>
      <c r="D23" s="274" t="s">
        <v>410</v>
      </c>
      <c r="E23" s="270"/>
      <c r="F23" s="217"/>
      <c r="G23" s="217"/>
      <c r="H23" s="218"/>
      <c r="I23" s="216" t="s">
        <v>390</v>
      </c>
      <c r="J23" s="217" t="s">
        <v>390</v>
      </c>
      <c r="K23" s="217" t="s">
        <v>390</v>
      </c>
      <c r="L23" s="218" t="s">
        <v>390</v>
      </c>
      <c r="M23" s="216" t="s">
        <v>390</v>
      </c>
      <c r="N23" s="217" t="s">
        <v>390</v>
      </c>
      <c r="O23" s="217" t="s">
        <v>390</v>
      </c>
      <c r="P23" s="218" t="s">
        <v>390</v>
      </c>
      <c r="Q23" s="438"/>
      <c r="R23" s="230"/>
      <c r="S23" s="490"/>
      <c r="T23" s="490"/>
      <c r="U23" s="216" t="s">
        <v>390</v>
      </c>
      <c r="V23" s="217" t="s">
        <v>390</v>
      </c>
      <c r="W23" s="217" t="s">
        <v>390</v>
      </c>
      <c r="X23" s="218" t="s">
        <v>390</v>
      </c>
      <c r="Y23" s="270" t="s">
        <v>390</v>
      </c>
      <c r="Z23" s="216"/>
      <c r="AA23" s="416"/>
      <c r="AB23" s="417"/>
      <c r="AC23" s="408"/>
      <c r="AD23" s="409"/>
      <c r="AE23" s="409"/>
      <c r="AF23" s="409"/>
      <c r="AG23" s="409"/>
      <c r="AH23" s="410"/>
    </row>
    <row r="24" spans="2:34" ht="30" customHeight="1">
      <c r="B24" s="504"/>
      <c r="C24" s="215">
        <v>2.7</v>
      </c>
      <c r="D24" s="274" t="s">
        <v>411</v>
      </c>
      <c r="E24" s="270"/>
      <c r="F24" s="217"/>
      <c r="G24" s="217"/>
      <c r="H24" s="218"/>
      <c r="I24" s="216" t="s">
        <v>390</v>
      </c>
      <c r="J24" s="217" t="s">
        <v>390</v>
      </c>
      <c r="K24" s="217" t="s">
        <v>390</v>
      </c>
      <c r="L24" s="218" t="s">
        <v>390</v>
      </c>
      <c r="M24" s="216" t="s">
        <v>390</v>
      </c>
      <c r="N24" s="217" t="s">
        <v>390</v>
      </c>
      <c r="O24" s="217" t="s">
        <v>390</v>
      </c>
      <c r="P24" s="218" t="s">
        <v>390</v>
      </c>
      <c r="Q24" s="438"/>
      <c r="R24" s="230"/>
      <c r="S24" s="490"/>
      <c r="T24" s="490"/>
      <c r="U24" s="216" t="s">
        <v>390</v>
      </c>
      <c r="V24" s="217" t="s">
        <v>390</v>
      </c>
      <c r="W24" s="217" t="s">
        <v>390</v>
      </c>
      <c r="X24" s="218" t="s">
        <v>390</v>
      </c>
      <c r="Y24" s="270" t="s">
        <v>390</v>
      </c>
      <c r="Z24" s="216"/>
      <c r="AA24" s="416"/>
      <c r="AB24" s="417"/>
      <c r="AC24" s="408"/>
      <c r="AD24" s="409"/>
      <c r="AE24" s="409"/>
      <c r="AF24" s="409"/>
      <c r="AG24" s="409"/>
      <c r="AH24" s="410"/>
    </row>
    <row r="25" spans="2:34" ht="15.75" customHeight="1">
      <c r="B25" s="504"/>
      <c r="C25" s="215">
        <v>2.8</v>
      </c>
      <c r="D25" s="274" t="s">
        <v>412</v>
      </c>
      <c r="E25" s="270"/>
      <c r="F25" s="217"/>
      <c r="G25" s="217"/>
      <c r="H25" s="218"/>
      <c r="I25" s="216" t="s">
        <v>390</v>
      </c>
      <c r="J25" s="217" t="s">
        <v>390</v>
      </c>
      <c r="K25" s="217" t="s">
        <v>390</v>
      </c>
      <c r="L25" s="218" t="s">
        <v>390</v>
      </c>
      <c r="M25" s="216" t="s">
        <v>390</v>
      </c>
      <c r="N25" s="217" t="s">
        <v>390</v>
      </c>
      <c r="O25" s="217" t="s">
        <v>390</v>
      </c>
      <c r="P25" s="218" t="s">
        <v>390</v>
      </c>
      <c r="Q25" s="439"/>
      <c r="R25" s="230"/>
      <c r="S25" s="490"/>
      <c r="T25" s="490"/>
      <c r="U25" s="216" t="s">
        <v>390</v>
      </c>
      <c r="V25" s="217" t="s">
        <v>390</v>
      </c>
      <c r="W25" s="217" t="s">
        <v>390</v>
      </c>
      <c r="X25" s="218" t="s">
        <v>390</v>
      </c>
      <c r="Y25" s="270" t="s">
        <v>390</v>
      </c>
      <c r="Z25" s="216"/>
      <c r="AA25" s="418"/>
      <c r="AB25" s="419"/>
      <c r="AC25" s="408"/>
      <c r="AD25" s="409"/>
      <c r="AE25" s="409"/>
      <c r="AF25" s="409"/>
      <c r="AG25" s="409"/>
      <c r="AH25" s="410"/>
    </row>
    <row r="26" spans="2:34" ht="40.5" customHeight="1">
      <c r="B26" s="505" t="s">
        <v>413</v>
      </c>
      <c r="C26" s="223"/>
      <c r="D26" s="273" t="s">
        <v>414</v>
      </c>
      <c r="E26" s="271"/>
      <c r="F26" s="225"/>
      <c r="G26" s="225"/>
      <c r="H26" s="226"/>
      <c r="I26" s="224"/>
      <c r="J26" s="225"/>
      <c r="K26" s="227"/>
      <c r="L26" s="226"/>
      <c r="M26" s="224"/>
      <c r="N26" s="224"/>
      <c r="O26" s="225"/>
      <c r="P26" s="226"/>
      <c r="Q26" s="437"/>
      <c r="R26" s="231"/>
      <c r="S26" s="490"/>
      <c r="T26" s="490"/>
      <c r="U26" s="224"/>
      <c r="V26" s="224"/>
      <c r="W26" s="225"/>
      <c r="X26" s="226"/>
      <c r="Y26" s="271"/>
      <c r="Z26" s="224"/>
      <c r="AA26" s="420"/>
      <c r="AB26" s="421"/>
      <c r="AC26" s="225"/>
      <c r="AD26" s="225"/>
      <c r="AE26" s="225"/>
      <c r="AF26" s="225"/>
      <c r="AG26" s="225"/>
      <c r="AH26" s="225"/>
    </row>
    <row r="27" spans="2:34" ht="29.25" customHeight="1">
      <c r="B27" s="501"/>
      <c r="C27" s="215" t="s">
        <v>415</v>
      </c>
      <c r="D27" s="276" t="s">
        <v>416</v>
      </c>
      <c r="E27" s="270"/>
      <c r="F27" s="217"/>
      <c r="G27" s="217" t="s">
        <v>390</v>
      </c>
      <c r="H27" s="218" t="s">
        <v>390</v>
      </c>
      <c r="I27" s="216" t="s">
        <v>390</v>
      </c>
      <c r="J27" s="217" t="s">
        <v>390</v>
      </c>
      <c r="K27" s="217" t="s">
        <v>390</v>
      </c>
      <c r="L27" s="218" t="s">
        <v>390</v>
      </c>
      <c r="M27" s="216" t="s">
        <v>390</v>
      </c>
      <c r="N27" s="217" t="s">
        <v>390</v>
      </c>
      <c r="O27" s="217" t="s">
        <v>390</v>
      </c>
      <c r="P27" s="218" t="s">
        <v>390</v>
      </c>
      <c r="Q27" s="438"/>
      <c r="R27" s="232"/>
      <c r="S27" s="490"/>
      <c r="T27" s="490"/>
      <c r="U27" s="216" t="s">
        <v>390</v>
      </c>
      <c r="V27" s="217" t="s">
        <v>390</v>
      </c>
      <c r="W27" s="217" t="s">
        <v>390</v>
      </c>
      <c r="X27" s="218" t="s">
        <v>390</v>
      </c>
      <c r="Y27" s="270" t="s">
        <v>390</v>
      </c>
      <c r="Z27" s="216"/>
      <c r="AA27" s="414"/>
      <c r="AB27" s="415"/>
      <c r="AC27" s="357"/>
      <c r="AD27" s="357"/>
      <c r="AE27" s="357"/>
      <c r="AF27" s="357"/>
      <c r="AG27" s="357"/>
      <c r="AH27" s="357"/>
    </row>
    <row r="28" spans="2:34" ht="40.5" customHeight="1">
      <c r="B28" s="502"/>
      <c r="C28" s="215" t="s">
        <v>417</v>
      </c>
      <c r="D28" s="277" t="s">
        <v>418</v>
      </c>
      <c r="E28" s="270"/>
      <c r="F28" s="217"/>
      <c r="G28" s="217" t="s">
        <v>390</v>
      </c>
      <c r="H28" s="218" t="s">
        <v>390</v>
      </c>
      <c r="I28" s="216" t="s">
        <v>390</v>
      </c>
      <c r="J28" s="217" t="s">
        <v>390</v>
      </c>
      <c r="K28" s="217" t="s">
        <v>390</v>
      </c>
      <c r="L28" s="218" t="s">
        <v>390</v>
      </c>
      <c r="M28" s="216" t="s">
        <v>390</v>
      </c>
      <c r="N28" s="217" t="s">
        <v>390</v>
      </c>
      <c r="O28" s="217" t="s">
        <v>390</v>
      </c>
      <c r="P28" s="218" t="s">
        <v>390</v>
      </c>
      <c r="Q28" s="438"/>
      <c r="R28" s="232"/>
      <c r="S28" s="490"/>
      <c r="T28" s="490"/>
      <c r="U28" s="216" t="s">
        <v>390</v>
      </c>
      <c r="V28" s="217" t="s">
        <v>390</v>
      </c>
      <c r="W28" s="217" t="s">
        <v>390</v>
      </c>
      <c r="X28" s="218" t="s">
        <v>390</v>
      </c>
      <c r="Y28" s="270" t="s">
        <v>390</v>
      </c>
      <c r="Z28" s="216"/>
      <c r="AA28" s="416"/>
      <c r="AB28" s="417"/>
      <c r="AC28" s="357"/>
      <c r="AD28" s="357"/>
      <c r="AE28" s="357"/>
      <c r="AF28" s="357"/>
      <c r="AG28" s="357"/>
      <c r="AH28" s="357"/>
    </row>
    <row r="29" spans="2:34" ht="57" customHeight="1">
      <c r="B29" s="502"/>
      <c r="C29" s="215" t="s">
        <v>419</v>
      </c>
      <c r="D29" s="274" t="s">
        <v>420</v>
      </c>
      <c r="E29" s="270"/>
      <c r="F29" s="217"/>
      <c r="G29" s="217" t="s">
        <v>390</v>
      </c>
      <c r="H29" s="218" t="s">
        <v>390</v>
      </c>
      <c r="I29" s="216" t="s">
        <v>390</v>
      </c>
      <c r="J29" s="217" t="s">
        <v>390</v>
      </c>
      <c r="K29" s="217" t="s">
        <v>390</v>
      </c>
      <c r="L29" s="218" t="s">
        <v>390</v>
      </c>
      <c r="M29" s="216" t="s">
        <v>390</v>
      </c>
      <c r="N29" s="217" t="s">
        <v>390</v>
      </c>
      <c r="O29" s="217" t="s">
        <v>390</v>
      </c>
      <c r="P29" s="218" t="s">
        <v>390</v>
      </c>
      <c r="Q29" s="438"/>
      <c r="R29" s="232"/>
      <c r="S29" s="490"/>
      <c r="T29" s="490"/>
      <c r="U29" s="216" t="s">
        <v>390</v>
      </c>
      <c r="V29" s="217" t="s">
        <v>390</v>
      </c>
      <c r="W29" s="217" t="s">
        <v>390</v>
      </c>
      <c r="X29" s="218" t="s">
        <v>390</v>
      </c>
      <c r="Y29" s="270" t="s">
        <v>390</v>
      </c>
      <c r="Z29" s="216"/>
      <c r="AA29" s="416"/>
      <c r="AB29" s="417"/>
      <c r="AC29" s="357"/>
      <c r="AD29" s="357"/>
      <c r="AE29" s="357"/>
      <c r="AF29" s="357"/>
      <c r="AG29" s="357"/>
      <c r="AH29" s="357"/>
    </row>
    <row r="30" spans="2:34" ht="32.25" customHeight="1">
      <c r="B30" s="502"/>
      <c r="C30" s="233" t="s">
        <v>421</v>
      </c>
      <c r="D30" s="278" t="s">
        <v>422</v>
      </c>
      <c r="E30" s="281"/>
      <c r="F30" s="235"/>
      <c r="G30" s="217" t="s">
        <v>390</v>
      </c>
      <c r="H30" s="218" t="s">
        <v>390</v>
      </c>
      <c r="I30" s="216" t="s">
        <v>390</v>
      </c>
      <c r="J30" s="217" t="s">
        <v>390</v>
      </c>
      <c r="K30" s="217" t="s">
        <v>390</v>
      </c>
      <c r="L30" s="218" t="s">
        <v>390</v>
      </c>
      <c r="M30" s="216" t="s">
        <v>390</v>
      </c>
      <c r="N30" s="217" t="s">
        <v>390</v>
      </c>
      <c r="O30" s="217" t="s">
        <v>390</v>
      </c>
      <c r="P30" s="218" t="s">
        <v>390</v>
      </c>
      <c r="Q30" s="438"/>
      <c r="R30" s="232"/>
      <c r="S30" s="490"/>
      <c r="T30" s="490"/>
      <c r="U30" s="216" t="s">
        <v>390</v>
      </c>
      <c r="V30" s="217" t="s">
        <v>390</v>
      </c>
      <c r="W30" s="217" t="s">
        <v>390</v>
      </c>
      <c r="X30" s="234" t="s">
        <v>390</v>
      </c>
      <c r="Y30" s="270" t="s">
        <v>390</v>
      </c>
      <c r="Z30" s="506"/>
      <c r="AA30" s="416"/>
      <c r="AB30" s="417"/>
      <c r="AC30" s="357"/>
      <c r="AD30" s="357"/>
      <c r="AE30" s="357"/>
      <c r="AF30" s="357"/>
      <c r="AG30" s="357"/>
      <c r="AH30" s="357"/>
    </row>
    <row r="31" spans="2:34" ht="27.75" customHeight="1">
      <c r="B31" s="504"/>
      <c r="C31" s="233">
        <v>3.5</v>
      </c>
      <c r="D31" s="278" t="s">
        <v>423</v>
      </c>
      <c r="E31" s="281"/>
      <c r="F31" s="235"/>
      <c r="G31" s="217" t="s">
        <v>390</v>
      </c>
      <c r="H31" s="218" t="s">
        <v>390</v>
      </c>
      <c r="I31" s="216" t="s">
        <v>390</v>
      </c>
      <c r="J31" s="217" t="s">
        <v>390</v>
      </c>
      <c r="K31" s="217" t="s">
        <v>390</v>
      </c>
      <c r="L31" s="218" t="s">
        <v>390</v>
      </c>
      <c r="M31" s="216" t="s">
        <v>390</v>
      </c>
      <c r="N31" s="217" t="s">
        <v>390</v>
      </c>
      <c r="O31" s="217" t="s">
        <v>390</v>
      </c>
      <c r="P31" s="218" t="s">
        <v>390</v>
      </c>
      <c r="Q31" s="438"/>
      <c r="R31" s="232"/>
      <c r="S31" s="490"/>
      <c r="T31" s="490"/>
      <c r="U31" s="216" t="s">
        <v>390</v>
      </c>
      <c r="V31" s="217" t="s">
        <v>390</v>
      </c>
      <c r="W31" s="217" t="s">
        <v>390</v>
      </c>
      <c r="X31" s="234" t="s">
        <v>390</v>
      </c>
      <c r="Y31" s="270" t="s">
        <v>390</v>
      </c>
      <c r="Z31" s="506"/>
      <c r="AA31" s="416"/>
      <c r="AB31" s="417"/>
      <c r="AC31" s="357"/>
      <c r="AD31" s="357"/>
      <c r="AE31" s="357"/>
      <c r="AF31" s="357"/>
      <c r="AG31" s="357"/>
      <c r="AH31" s="357"/>
    </row>
    <row r="32" spans="2:34" ht="40.5" customHeight="1">
      <c r="B32" s="504"/>
      <c r="C32" s="233">
        <v>3.6</v>
      </c>
      <c r="D32" s="278" t="s">
        <v>424</v>
      </c>
      <c r="E32" s="281"/>
      <c r="F32" s="235"/>
      <c r="G32" s="217" t="s">
        <v>390</v>
      </c>
      <c r="H32" s="218" t="s">
        <v>390</v>
      </c>
      <c r="I32" s="216" t="s">
        <v>390</v>
      </c>
      <c r="J32" s="217" t="s">
        <v>390</v>
      </c>
      <c r="K32" s="217" t="s">
        <v>390</v>
      </c>
      <c r="L32" s="218" t="s">
        <v>390</v>
      </c>
      <c r="M32" s="216" t="s">
        <v>390</v>
      </c>
      <c r="N32" s="217" t="s">
        <v>390</v>
      </c>
      <c r="O32" s="217" t="s">
        <v>390</v>
      </c>
      <c r="P32" s="218" t="s">
        <v>390</v>
      </c>
      <c r="Q32" s="438"/>
      <c r="R32" s="232"/>
      <c r="S32" s="490"/>
      <c r="T32" s="490"/>
      <c r="U32" s="216" t="s">
        <v>390</v>
      </c>
      <c r="V32" s="217" t="s">
        <v>390</v>
      </c>
      <c r="W32" s="217" t="s">
        <v>390</v>
      </c>
      <c r="X32" s="234" t="s">
        <v>390</v>
      </c>
      <c r="Y32" s="270" t="s">
        <v>390</v>
      </c>
      <c r="Z32" s="506"/>
      <c r="AA32" s="416"/>
      <c r="AB32" s="417"/>
      <c r="AC32" s="357"/>
      <c r="AD32" s="357"/>
      <c r="AE32" s="357"/>
      <c r="AF32" s="357"/>
      <c r="AG32" s="357"/>
      <c r="AH32" s="357"/>
    </row>
    <row r="33" spans="2:34" ht="57" customHeight="1">
      <c r="B33" s="504"/>
      <c r="C33" s="233">
        <v>3.7</v>
      </c>
      <c r="D33" s="278" t="s">
        <v>425</v>
      </c>
      <c r="E33" s="281"/>
      <c r="F33" s="235"/>
      <c r="G33" s="217" t="s">
        <v>390</v>
      </c>
      <c r="H33" s="218" t="s">
        <v>390</v>
      </c>
      <c r="I33" s="216" t="s">
        <v>390</v>
      </c>
      <c r="J33" s="217" t="s">
        <v>390</v>
      </c>
      <c r="K33" s="217" t="s">
        <v>390</v>
      </c>
      <c r="L33" s="218" t="s">
        <v>390</v>
      </c>
      <c r="M33" s="216" t="s">
        <v>390</v>
      </c>
      <c r="N33" s="217" t="s">
        <v>390</v>
      </c>
      <c r="O33" s="217" t="s">
        <v>390</v>
      </c>
      <c r="P33" s="218" t="s">
        <v>390</v>
      </c>
      <c r="Q33" s="438"/>
      <c r="R33" s="232"/>
      <c r="S33" s="490"/>
      <c r="T33" s="490"/>
      <c r="U33" s="216" t="s">
        <v>390</v>
      </c>
      <c r="V33" s="217" t="s">
        <v>390</v>
      </c>
      <c r="W33" s="217" t="s">
        <v>390</v>
      </c>
      <c r="X33" s="234" t="s">
        <v>390</v>
      </c>
      <c r="Y33" s="270" t="s">
        <v>390</v>
      </c>
      <c r="Z33" s="506"/>
      <c r="AA33" s="416"/>
      <c r="AB33" s="417"/>
      <c r="AC33" s="357"/>
      <c r="AD33" s="357"/>
      <c r="AE33" s="357"/>
      <c r="AF33" s="357"/>
      <c r="AG33" s="357"/>
      <c r="AH33" s="357"/>
    </row>
    <row r="34" spans="2:34" ht="30" customHeight="1">
      <c r="B34" s="504"/>
      <c r="C34" s="233">
        <v>3.8</v>
      </c>
      <c r="D34" s="279" t="s">
        <v>426</v>
      </c>
      <c r="E34" s="281"/>
      <c r="F34" s="235"/>
      <c r="G34" s="217" t="s">
        <v>390</v>
      </c>
      <c r="H34" s="218" t="s">
        <v>390</v>
      </c>
      <c r="I34" s="216" t="s">
        <v>390</v>
      </c>
      <c r="J34" s="217" t="s">
        <v>390</v>
      </c>
      <c r="K34" s="217" t="s">
        <v>390</v>
      </c>
      <c r="L34" s="218" t="s">
        <v>390</v>
      </c>
      <c r="M34" s="216" t="s">
        <v>390</v>
      </c>
      <c r="N34" s="217" t="s">
        <v>390</v>
      </c>
      <c r="O34" s="217" t="s">
        <v>390</v>
      </c>
      <c r="P34" s="218" t="s">
        <v>390</v>
      </c>
      <c r="Q34" s="439"/>
      <c r="R34" s="232"/>
      <c r="S34" s="490"/>
      <c r="T34" s="490"/>
      <c r="U34" s="216" t="s">
        <v>390</v>
      </c>
      <c r="V34" s="217" t="s">
        <v>390</v>
      </c>
      <c r="W34" s="217" t="s">
        <v>390</v>
      </c>
      <c r="X34" s="234" t="s">
        <v>390</v>
      </c>
      <c r="Y34" s="270" t="s">
        <v>390</v>
      </c>
      <c r="Z34" s="506"/>
      <c r="AA34" s="418"/>
      <c r="AB34" s="419"/>
      <c r="AC34" s="357"/>
      <c r="AD34" s="357"/>
      <c r="AE34" s="357"/>
      <c r="AF34" s="357"/>
      <c r="AG34" s="357"/>
      <c r="AH34" s="357"/>
    </row>
    <row r="35" spans="2:34" ht="40.5" customHeight="1">
      <c r="B35" s="263" t="s">
        <v>427</v>
      </c>
      <c r="C35" s="223"/>
      <c r="D35" s="273" t="s">
        <v>428</v>
      </c>
      <c r="E35" s="271"/>
      <c r="F35" s="225"/>
      <c r="G35" s="225"/>
      <c r="H35" s="226"/>
      <c r="I35" s="224"/>
      <c r="J35" s="225"/>
      <c r="K35" s="227"/>
      <c r="L35" s="226"/>
      <c r="M35" s="224"/>
      <c r="N35" s="224"/>
      <c r="O35" s="225"/>
      <c r="P35" s="226"/>
      <c r="Q35" s="437"/>
      <c r="R35" s="236"/>
      <c r="S35" s="490"/>
      <c r="T35" s="490"/>
      <c r="U35" s="224"/>
      <c r="V35" s="224"/>
      <c r="W35" s="225"/>
      <c r="X35" s="226"/>
      <c r="Y35" s="271"/>
      <c r="Z35" s="224"/>
      <c r="AA35" s="420"/>
      <c r="AB35" s="421"/>
      <c r="AC35" s="225"/>
      <c r="AD35" s="225"/>
      <c r="AE35" s="225"/>
      <c r="AF35" s="225"/>
      <c r="AG35" s="225"/>
      <c r="AH35" s="225"/>
    </row>
    <row r="36" spans="2:34" ht="28.5" customHeight="1">
      <c r="B36" s="503"/>
      <c r="C36" s="237" t="s">
        <v>429</v>
      </c>
      <c r="D36" s="490" t="s">
        <v>430</v>
      </c>
      <c r="E36" s="282"/>
      <c r="F36" s="238"/>
      <c r="G36" s="217" t="s">
        <v>390</v>
      </c>
      <c r="H36" s="218" t="s">
        <v>390</v>
      </c>
      <c r="I36" s="216" t="s">
        <v>390</v>
      </c>
      <c r="J36" s="217" t="s">
        <v>390</v>
      </c>
      <c r="K36" s="217" t="s">
        <v>390</v>
      </c>
      <c r="L36" s="218" t="s">
        <v>390</v>
      </c>
      <c r="M36" s="216" t="s">
        <v>390</v>
      </c>
      <c r="N36" s="217" t="s">
        <v>390</v>
      </c>
      <c r="O36" s="217" t="s">
        <v>390</v>
      </c>
      <c r="P36" s="218" t="s">
        <v>390</v>
      </c>
      <c r="Q36" s="438"/>
      <c r="R36" s="221"/>
      <c r="S36" s="490"/>
      <c r="T36" s="490"/>
      <c r="U36" s="216" t="s">
        <v>390</v>
      </c>
      <c r="V36" s="217" t="s">
        <v>390</v>
      </c>
      <c r="W36" s="238" t="s">
        <v>390</v>
      </c>
      <c r="X36" s="222" t="s">
        <v>390</v>
      </c>
      <c r="Y36" s="270" t="s">
        <v>390</v>
      </c>
      <c r="Z36" s="507"/>
      <c r="AA36" s="414"/>
      <c r="AB36" s="415"/>
      <c r="AC36" s="357"/>
      <c r="AD36" s="357"/>
      <c r="AE36" s="357"/>
      <c r="AF36" s="357"/>
      <c r="AG36" s="357"/>
      <c r="AH36" s="357"/>
    </row>
    <row r="37" spans="2:34" ht="19.5" customHeight="1">
      <c r="B37" s="498"/>
      <c r="C37" s="215" t="s">
        <v>431</v>
      </c>
      <c r="D37" s="274" t="s">
        <v>432</v>
      </c>
      <c r="E37" s="270"/>
      <c r="F37" s="217"/>
      <c r="G37" s="217" t="s">
        <v>390</v>
      </c>
      <c r="H37" s="218" t="s">
        <v>390</v>
      </c>
      <c r="I37" s="216" t="s">
        <v>390</v>
      </c>
      <c r="J37" s="217" t="s">
        <v>390</v>
      </c>
      <c r="K37" s="217" t="s">
        <v>390</v>
      </c>
      <c r="L37" s="218" t="s">
        <v>390</v>
      </c>
      <c r="M37" s="216" t="s">
        <v>390</v>
      </c>
      <c r="N37" s="217" t="s">
        <v>390</v>
      </c>
      <c r="O37" s="217" t="s">
        <v>390</v>
      </c>
      <c r="P37" s="218" t="s">
        <v>390</v>
      </c>
      <c r="Q37" s="438"/>
      <c r="R37" s="239"/>
      <c r="S37" s="490"/>
      <c r="T37" s="490"/>
      <c r="U37" s="216" t="s">
        <v>390</v>
      </c>
      <c r="V37" s="217" t="s">
        <v>390</v>
      </c>
      <c r="W37" s="217" t="s">
        <v>390</v>
      </c>
      <c r="X37" s="218" t="s">
        <v>390</v>
      </c>
      <c r="Y37" s="270" t="s">
        <v>390</v>
      </c>
      <c r="Z37" s="216"/>
      <c r="AA37" s="416"/>
      <c r="AB37" s="417"/>
      <c r="AC37" s="357"/>
      <c r="AD37" s="357"/>
      <c r="AE37" s="357"/>
      <c r="AF37" s="357"/>
      <c r="AG37" s="357"/>
      <c r="AH37" s="357"/>
    </row>
    <row r="38" spans="2:34" ht="39" customHeight="1">
      <c r="B38" s="498"/>
      <c r="C38" s="215" t="s">
        <v>433</v>
      </c>
      <c r="D38" s="274" t="s">
        <v>434</v>
      </c>
      <c r="E38" s="270"/>
      <c r="F38" s="217"/>
      <c r="G38" s="217" t="s">
        <v>390</v>
      </c>
      <c r="H38" s="218" t="s">
        <v>390</v>
      </c>
      <c r="I38" s="216" t="s">
        <v>390</v>
      </c>
      <c r="J38" s="217" t="s">
        <v>390</v>
      </c>
      <c r="K38" s="217" t="s">
        <v>390</v>
      </c>
      <c r="L38" s="218" t="s">
        <v>390</v>
      </c>
      <c r="M38" s="216" t="s">
        <v>390</v>
      </c>
      <c r="N38" s="217" t="s">
        <v>390</v>
      </c>
      <c r="O38" s="217" t="s">
        <v>390</v>
      </c>
      <c r="P38" s="218" t="s">
        <v>390</v>
      </c>
      <c r="Q38" s="438"/>
      <c r="R38" s="239"/>
      <c r="S38" s="490"/>
      <c r="T38" s="490"/>
      <c r="U38" s="216" t="s">
        <v>390</v>
      </c>
      <c r="V38" s="217" t="s">
        <v>390</v>
      </c>
      <c r="W38" s="217" t="s">
        <v>390</v>
      </c>
      <c r="X38" s="218" t="s">
        <v>390</v>
      </c>
      <c r="Y38" s="270" t="s">
        <v>390</v>
      </c>
      <c r="Z38" s="216"/>
      <c r="AA38" s="416"/>
      <c r="AB38" s="417"/>
      <c r="AC38" s="357"/>
      <c r="AD38" s="357"/>
      <c r="AE38" s="357"/>
      <c r="AF38" s="357"/>
      <c r="AG38" s="357"/>
      <c r="AH38" s="357"/>
    </row>
    <row r="39" spans="2:34" ht="41.15" customHeight="1">
      <c r="B39" s="498"/>
      <c r="C39" s="215" t="s">
        <v>435</v>
      </c>
      <c r="D39" s="274" t="s">
        <v>436</v>
      </c>
      <c r="E39" s="270"/>
      <c r="F39" s="217"/>
      <c r="G39" s="217" t="s">
        <v>390</v>
      </c>
      <c r="H39" s="218" t="s">
        <v>390</v>
      </c>
      <c r="I39" s="216" t="s">
        <v>390</v>
      </c>
      <c r="J39" s="217" t="s">
        <v>390</v>
      </c>
      <c r="K39" s="217" t="s">
        <v>390</v>
      </c>
      <c r="L39" s="218" t="s">
        <v>390</v>
      </c>
      <c r="M39" s="216" t="s">
        <v>390</v>
      </c>
      <c r="N39" s="217" t="s">
        <v>390</v>
      </c>
      <c r="O39" s="217" t="s">
        <v>390</v>
      </c>
      <c r="P39" s="218" t="s">
        <v>390</v>
      </c>
      <c r="Q39" s="438"/>
      <c r="R39" s="239"/>
      <c r="S39" s="490"/>
      <c r="T39" s="490"/>
      <c r="U39" s="216" t="s">
        <v>390</v>
      </c>
      <c r="V39" s="217" t="s">
        <v>390</v>
      </c>
      <c r="W39" s="217" t="s">
        <v>390</v>
      </c>
      <c r="X39" s="218" t="s">
        <v>390</v>
      </c>
      <c r="Y39" s="270" t="s">
        <v>390</v>
      </c>
      <c r="Z39" s="216"/>
      <c r="AA39" s="416"/>
      <c r="AB39" s="417"/>
      <c r="AC39" s="357"/>
      <c r="AD39" s="357"/>
      <c r="AE39" s="357"/>
      <c r="AF39" s="357"/>
      <c r="AG39" s="357"/>
      <c r="AH39" s="357"/>
    </row>
    <row r="40" spans="2:34" ht="27.75" customHeight="1">
      <c r="B40" s="262"/>
      <c r="C40" s="215">
        <v>4.5</v>
      </c>
      <c r="D40" s="274" t="s">
        <v>437</v>
      </c>
      <c r="E40" s="270"/>
      <c r="F40" s="217"/>
      <c r="G40" s="217" t="s">
        <v>390</v>
      </c>
      <c r="H40" s="218" t="s">
        <v>390</v>
      </c>
      <c r="I40" s="216" t="s">
        <v>390</v>
      </c>
      <c r="J40" s="217" t="s">
        <v>390</v>
      </c>
      <c r="K40" s="217" t="s">
        <v>390</v>
      </c>
      <c r="L40" s="218" t="s">
        <v>390</v>
      </c>
      <c r="M40" s="216" t="s">
        <v>390</v>
      </c>
      <c r="N40" s="217" t="s">
        <v>390</v>
      </c>
      <c r="O40" s="217" t="s">
        <v>390</v>
      </c>
      <c r="P40" s="218" t="s">
        <v>390</v>
      </c>
      <c r="Q40" s="438"/>
      <c r="R40" s="239"/>
      <c r="S40" s="490"/>
      <c r="T40" s="490"/>
      <c r="U40" s="216" t="s">
        <v>390</v>
      </c>
      <c r="V40" s="217" t="s">
        <v>390</v>
      </c>
      <c r="W40" s="217" t="s">
        <v>390</v>
      </c>
      <c r="X40" s="218" t="s">
        <v>390</v>
      </c>
      <c r="Y40" s="270" t="s">
        <v>390</v>
      </c>
      <c r="Z40" s="216"/>
      <c r="AA40" s="416"/>
      <c r="AB40" s="417"/>
      <c r="AC40" s="357"/>
      <c r="AD40" s="357"/>
      <c r="AE40" s="357"/>
      <c r="AF40" s="357"/>
      <c r="AG40" s="357"/>
      <c r="AH40" s="357"/>
    </row>
    <row r="41" spans="2:34" ht="38.15" customHeight="1">
      <c r="B41" s="262"/>
      <c r="C41" s="215">
        <v>4.5999999999999996</v>
      </c>
      <c r="D41" s="274" t="s">
        <v>438</v>
      </c>
      <c r="E41" s="270"/>
      <c r="F41" s="217"/>
      <c r="G41" s="217" t="s">
        <v>390</v>
      </c>
      <c r="H41" s="218" t="s">
        <v>390</v>
      </c>
      <c r="I41" s="216" t="s">
        <v>390</v>
      </c>
      <c r="J41" s="217" t="s">
        <v>390</v>
      </c>
      <c r="K41" s="217" t="s">
        <v>390</v>
      </c>
      <c r="L41" s="218" t="s">
        <v>390</v>
      </c>
      <c r="M41" s="216" t="s">
        <v>390</v>
      </c>
      <c r="N41" s="217" t="s">
        <v>390</v>
      </c>
      <c r="O41" s="217" t="s">
        <v>390</v>
      </c>
      <c r="P41" s="218" t="s">
        <v>390</v>
      </c>
      <c r="Q41" s="438"/>
      <c r="R41" s="239"/>
      <c r="S41" s="490"/>
      <c r="T41" s="490"/>
      <c r="U41" s="216" t="s">
        <v>390</v>
      </c>
      <c r="V41" s="217" t="s">
        <v>390</v>
      </c>
      <c r="W41" s="217" t="s">
        <v>390</v>
      </c>
      <c r="X41" s="218" t="s">
        <v>390</v>
      </c>
      <c r="Y41" s="270" t="s">
        <v>390</v>
      </c>
      <c r="Z41" s="216"/>
      <c r="AA41" s="418"/>
      <c r="AB41" s="419"/>
      <c r="AC41" s="357"/>
      <c r="AD41" s="357"/>
      <c r="AE41" s="357"/>
      <c r="AF41" s="357"/>
      <c r="AG41" s="357"/>
      <c r="AH41" s="357"/>
    </row>
    <row r="42" spans="2:34" ht="27.75" customHeight="1">
      <c r="B42" s="263">
        <v>5</v>
      </c>
      <c r="C42" s="223"/>
      <c r="D42" s="273" t="s">
        <v>439</v>
      </c>
      <c r="E42" s="271"/>
      <c r="F42" s="225"/>
      <c r="G42" s="225"/>
      <c r="H42" s="226"/>
      <c r="I42" s="224"/>
      <c r="J42" s="225"/>
      <c r="K42" s="227"/>
      <c r="L42" s="226"/>
      <c r="M42" s="224"/>
      <c r="N42" s="224"/>
      <c r="O42" s="225"/>
      <c r="P42" s="226"/>
      <c r="Q42" s="438"/>
      <c r="R42" s="239"/>
      <c r="S42" s="490"/>
      <c r="T42" s="490"/>
      <c r="U42" s="224"/>
      <c r="V42" s="224"/>
      <c r="W42" s="225"/>
      <c r="X42" s="226"/>
      <c r="Y42" s="271"/>
      <c r="Z42" s="224"/>
      <c r="AA42" s="420"/>
      <c r="AB42" s="421"/>
      <c r="AC42" s="225"/>
      <c r="AD42" s="225"/>
      <c r="AE42" s="225"/>
      <c r="AF42" s="225"/>
      <c r="AG42" s="225"/>
      <c r="AH42" s="225"/>
    </row>
    <row r="43" spans="2:34" ht="27.75" customHeight="1">
      <c r="B43" s="262"/>
      <c r="C43" s="215">
        <v>5.0999999999999996</v>
      </c>
      <c r="D43" s="280" t="s">
        <v>440</v>
      </c>
      <c r="E43" s="270"/>
      <c r="F43" s="217"/>
      <c r="G43" s="217" t="s">
        <v>390</v>
      </c>
      <c r="H43" s="218" t="s">
        <v>390</v>
      </c>
      <c r="I43" s="216" t="s">
        <v>390</v>
      </c>
      <c r="J43" s="217" t="s">
        <v>390</v>
      </c>
      <c r="K43" s="217" t="s">
        <v>390</v>
      </c>
      <c r="L43" s="218" t="s">
        <v>390</v>
      </c>
      <c r="M43" s="216" t="s">
        <v>390</v>
      </c>
      <c r="N43" s="217" t="s">
        <v>390</v>
      </c>
      <c r="O43" s="217" t="s">
        <v>390</v>
      </c>
      <c r="P43" s="218" t="s">
        <v>390</v>
      </c>
      <c r="Q43" s="438"/>
      <c r="R43" s="239"/>
      <c r="S43" s="490"/>
      <c r="T43" s="490"/>
      <c r="U43" s="216" t="s">
        <v>390</v>
      </c>
      <c r="V43" s="217" t="s">
        <v>390</v>
      </c>
      <c r="W43" s="217" t="s">
        <v>390</v>
      </c>
      <c r="X43" s="218" t="s">
        <v>390</v>
      </c>
      <c r="Y43" s="270" t="s">
        <v>390</v>
      </c>
      <c r="Z43" s="216"/>
      <c r="AA43" s="414"/>
      <c r="AB43" s="415"/>
      <c r="AC43" s="357"/>
      <c r="AD43" s="357"/>
      <c r="AE43" s="357"/>
      <c r="AF43" s="357"/>
      <c r="AG43" s="357"/>
      <c r="AH43" s="357"/>
    </row>
    <row r="44" spans="2:34" ht="27.75" customHeight="1">
      <c r="B44" s="262"/>
      <c r="C44" s="215">
        <v>5.2</v>
      </c>
      <c r="D44" s="508" t="s">
        <v>441</v>
      </c>
      <c r="E44" s="270"/>
      <c r="F44" s="217"/>
      <c r="G44" s="217" t="s">
        <v>390</v>
      </c>
      <c r="H44" s="218" t="s">
        <v>390</v>
      </c>
      <c r="I44" s="216" t="s">
        <v>390</v>
      </c>
      <c r="J44" s="217" t="s">
        <v>390</v>
      </c>
      <c r="K44" s="217" t="s">
        <v>390</v>
      </c>
      <c r="L44" s="218" t="s">
        <v>390</v>
      </c>
      <c r="M44" s="216" t="s">
        <v>390</v>
      </c>
      <c r="N44" s="217" t="s">
        <v>390</v>
      </c>
      <c r="O44" s="217" t="s">
        <v>390</v>
      </c>
      <c r="P44" s="218" t="s">
        <v>390</v>
      </c>
      <c r="Q44" s="438"/>
      <c r="R44" s="239"/>
      <c r="S44" s="490"/>
      <c r="T44" s="490"/>
      <c r="U44" s="216" t="s">
        <v>390</v>
      </c>
      <c r="V44" s="217" t="s">
        <v>390</v>
      </c>
      <c r="W44" s="217" t="s">
        <v>390</v>
      </c>
      <c r="X44" s="218" t="s">
        <v>390</v>
      </c>
      <c r="Y44" s="270" t="s">
        <v>390</v>
      </c>
      <c r="Z44" s="216"/>
      <c r="AA44" s="416"/>
      <c r="AB44" s="417"/>
      <c r="AC44" s="357"/>
      <c r="AD44" s="357"/>
      <c r="AE44" s="357"/>
      <c r="AF44" s="357"/>
      <c r="AG44" s="357"/>
      <c r="AH44" s="357"/>
    </row>
    <row r="45" spans="2:34" ht="27.75" customHeight="1">
      <c r="B45" s="262"/>
      <c r="C45" s="215">
        <v>5.3</v>
      </c>
      <c r="D45" s="280" t="s">
        <v>442</v>
      </c>
      <c r="E45" s="270"/>
      <c r="F45" s="217"/>
      <c r="G45" s="217" t="s">
        <v>390</v>
      </c>
      <c r="H45" s="218" t="s">
        <v>390</v>
      </c>
      <c r="I45" s="216" t="s">
        <v>390</v>
      </c>
      <c r="J45" s="217" t="s">
        <v>390</v>
      </c>
      <c r="K45" s="217" t="s">
        <v>390</v>
      </c>
      <c r="L45" s="218" t="s">
        <v>390</v>
      </c>
      <c r="M45" s="216" t="s">
        <v>390</v>
      </c>
      <c r="N45" s="217" t="s">
        <v>390</v>
      </c>
      <c r="O45" s="217" t="s">
        <v>390</v>
      </c>
      <c r="P45" s="218" t="s">
        <v>390</v>
      </c>
      <c r="Q45" s="438"/>
      <c r="R45" s="239"/>
      <c r="S45" s="490"/>
      <c r="T45" s="490"/>
      <c r="U45" s="216" t="s">
        <v>390</v>
      </c>
      <c r="V45" s="217" t="s">
        <v>390</v>
      </c>
      <c r="W45" s="217" t="s">
        <v>390</v>
      </c>
      <c r="X45" s="218" t="s">
        <v>390</v>
      </c>
      <c r="Y45" s="270" t="s">
        <v>390</v>
      </c>
      <c r="Z45" s="216"/>
      <c r="AA45" s="416"/>
      <c r="AB45" s="417"/>
      <c r="AC45" s="357"/>
      <c r="AD45" s="357"/>
      <c r="AE45" s="357"/>
      <c r="AF45" s="357"/>
      <c r="AG45" s="357"/>
      <c r="AH45" s="357"/>
    </row>
    <row r="46" spans="2:34" ht="24" customHeight="1">
      <c r="B46" s="262"/>
      <c r="C46" s="215">
        <v>5.4</v>
      </c>
      <c r="D46" s="277" t="s">
        <v>443</v>
      </c>
      <c r="E46" s="270"/>
      <c r="F46" s="217"/>
      <c r="G46" s="217" t="s">
        <v>390</v>
      </c>
      <c r="H46" s="218" t="s">
        <v>390</v>
      </c>
      <c r="I46" s="216" t="s">
        <v>390</v>
      </c>
      <c r="J46" s="217" t="s">
        <v>390</v>
      </c>
      <c r="K46" s="217" t="s">
        <v>390</v>
      </c>
      <c r="L46" s="218" t="s">
        <v>390</v>
      </c>
      <c r="M46" s="216" t="s">
        <v>390</v>
      </c>
      <c r="N46" s="217" t="s">
        <v>390</v>
      </c>
      <c r="O46" s="217" t="s">
        <v>390</v>
      </c>
      <c r="P46" s="218" t="s">
        <v>390</v>
      </c>
      <c r="Q46" s="438"/>
      <c r="R46" s="239"/>
      <c r="S46" s="490"/>
      <c r="T46" s="490"/>
      <c r="U46" s="216" t="s">
        <v>390</v>
      </c>
      <c r="V46" s="217" t="s">
        <v>390</v>
      </c>
      <c r="W46" s="217" t="s">
        <v>390</v>
      </c>
      <c r="X46" s="218" t="s">
        <v>390</v>
      </c>
      <c r="Y46" s="270" t="s">
        <v>390</v>
      </c>
      <c r="Z46" s="216"/>
      <c r="AA46" s="416"/>
      <c r="AB46" s="417"/>
      <c r="AC46" s="357"/>
      <c r="AD46" s="357"/>
      <c r="AE46" s="357"/>
      <c r="AF46" s="357"/>
      <c r="AG46" s="357"/>
      <c r="AH46" s="357"/>
    </row>
    <row r="47" spans="2:34" ht="30" customHeight="1">
      <c r="B47" s="262"/>
      <c r="C47" s="215">
        <v>5.5</v>
      </c>
      <c r="D47" s="274" t="s">
        <v>444</v>
      </c>
      <c r="E47" s="270"/>
      <c r="F47" s="217"/>
      <c r="G47" s="217" t="s">
        <v>390</v>
      </c>
      <c r="H47" s="218" t="s">
        <v>390</v>
      </c>
      <c r="I47" s="216" t="s">
        <v>390</v>
      </c>
      <c r="J47" s="217" t="s">
        <v>390</v>
      </c>
      <c r="K47" s="217" t="s">
        <v>390</v>
      </c>
      <c r="L47" s="218" t="s">
        <v>390</v>
      </c>
      <c r="M47" s="216" t="s">
        <v>390</v>
      </c>
      <c r="N47" s="217" t="s">
        <v>390</v>
      </c>
      <c r="O47" s="217" t="s">
        <v>390</v>
      </c>
      <c r="P47" s="218" t="s">
        <v>390</v>
      </c>
      <c r="Q47" s="439"/>
      <c r="R47" s="239"/>
      <c r="S47" s="490"/>
      <c r="T47" s="490"/>
      <c r="U47" s="216" t="s">
        <v>390</v>
      </c>
      <c r="V47" s="217" t="s">
        <v>390</v>
      </c>
      <c r="W47" s="217" t="s">
        <v>390</v>
      </c>
      <c r="X47" s="218" t="s">
        <v>390</v>
      </c>
      <c r="Y47" s="270" t="s">
        <v>390</v>
      </c>
      <c r="Z47" s="216"/>
      <c r="AA47" s="418"/>
      <c r="AB47" s="419"/>
      <c r="AC47" s="357"/>
      <c r="AD47" s="357"/>
      <c r="AE47" s="357"/>
      <c r="AF47" s="357"/>
      <c r="AG47" s="357"/>
      <c r="AH47" s="357"/>
    </row>
    <row r="48" spans="2:34" ht="17.25" customHeight="1">
      <c r="B48" s="263">
        <v>6</v>
      </c>
      <c r="C48" s="223"/>
      <c r="D48" s="273" t="s">
        <v>445</v>
      </c>
      <c r="E48" s="271"/>
      <c r="F48" s="225"/>
      <c r="G48" s="225"/>
      <c r="H48" s="226"/>
      <c r="I48" s="224"/>
      <c r="J48" s="225"/>
      <c r="K48" s="227"/>
      <c r="L48" s="226"/>
      <c r="M48" s="224"/>
      <c r="N48" s="224"/>
      <c r="O48" s="225"/>
      <c r="P48" s="226"/>
      <c r="Q48" s="437"/>
      <c r="R48" s="240"/>
      <c r="S48" s="490"/>
      <c r="T48" s="490"/>
      <c r="U48" s="224"/>
      <c r="V48" s="224"/>
      <c r="W48" s="225"/>
      <c r="X48" s="226"/>
      <c r="Y48" s="271"/>
      <c r="Z48" s="224"/>
      <c r="AA48" s="420"/>
      <c r="AB48" s="421"/>
      <c r="AC48" s="225"/>
      <c r="AD48" s="225"/>
      <c r="AE48" s="225"/>
      <c r="AF48" s="225"/>
      <c r="AG48" s="225"/>
      <c r="AH48" s="225"/>
    </row>
    <row r="49" spans="2:34" ht="21.75" customHeight="1">
      <c r="B49" s="498"/>
      <c r="C49" s="215">
        <v>6.1</v>
      </c>
      <c r="D49" s="274" t="s">
        <v>446</v>
      </c>
      <c r="E49" s="270"/>
      <c r="F49" s="217"/>
      <c r="G49" s="217" t="s">
        <v>390</v>
      </c>
      <c r="H49" s="218" t="s">
        <v>390</v>
      </c>
      <c r="I49" s="216" t="s">
        <v>390</v>
      </c>
      <c r="J49" s="217" t="s">
        <v>390</v>
      </c>
      <c r="K49" s="217" t="s">
        <v>390</v>
      </c>
      <c r="L49" s="218" t="s">
        <v>390</v>
      </c>
      <c r="M49" s="216" t="s">
        <v>390</v>
      </c>
      <c r="N49" s="217" t="s">
        <v>390</v>
      </c>
      <c r="O49" s="217" t="s">
        <v>390</v>
      </c>
      <c r="P49" s="218" t="s">
        <v>390</v>
      </c>
      <c r="Q49" s="438"/>
      <c r="R49" s="221"/>
      <c r="S49" s="490"/>
      <c r="T49" s="490"/>
      <c r="U49" s="216" t="s">
        <v>390</v>
      </c>
      <c r="V49" s="217" t="s">
        <v>390</v>
      </c>
      <c r="W49" s="217" t="s">
        <v>390</v>
      </c>
      <c r="X49" s="218" t="s">
        <v>390</v>
      </c>
      <c r="Y49" s="270" t="s">
        <v>390</v>
      </c>
      <c r="Z49" s="216"/>
      <c r="AA49" s="414"/>
      <c r="AB49" s="415"/>
      <c r="AC49" s="357"/>
      <c r="AD49" s="357"/>
      <c r="AE49" s="357"/>
      <c r="AF49" s="357"/>
      <c r="AG49" s="357"/>
      <c r="AH49" s="357"/>
    </row>
    <row r="50" spans="2:34" ht="26.25" customHeight="1">
      <c r="B50" s="498"/>
      <c r="C50" s="215">
        <v>6.2</v>
      </c>
      <c r="D50" s="280" t="s">
        <v>447</v>
      </c>
      <c r="E50" s="270"/>
      <c r="F50" s="217"/>
      <c r="G50" s="217" t="s">
        <v>390</v>
      </c>
      <c r="H50" s="218" t="s">
        <v>390</v>
      </c>
      <c r="I50" s="216" t="s">
        <v>390</v>
      </c>
      <c r="J50" s="217" t="s">
        <v>390</v>
      </c>
      <c r="K50" s="217" t="s">
        <v>390</v>
      </c>
      <c r="L50" s="218" t="s">
        <v>390</v>
      </c>
      <c r="M50" s="216" t="s">
        <v>390</v>
      </c>
      <c r="N50" s="217" t="s">
        <v>390</v>
      </c>
      <c r="O50" s="217" t="s">
        <v>390</v>
      </c>
      <c r="P50" s="218" t="s">
        <v>390</v>
      </c>
      <c r="Q50" s="438"/>
      <c r="R50" s="239"/>
      <c r="S50" s="490"/>
      <c r="T50" s="490"/>
      <c r="U50" s="216" t="s">
        <v>390</v>
      </c>
      <c r="V50" s="217" t="s">
        <v>390</v>
      </c>
      <c r="W50" s="217" t="s">
        <v>390</v>
      </c>
      <c r="X50" s="218" t="s">
        <v>390</v>
      </c>
      <c r="Y50" s="270" t="s">
        <v>390</v>
      </c>
      <c r="Z50" s="217"/>
      <c r="AA50" s="416"/>
      <c r="AB50" s="417"/>
      <c r="AC50" s="357"/>
      <c r="AD50" s="357"/>
      <c r="AE50" s="357"/>
      <c r="AF50" s="357"/>
      <c r="AG50" s="357"/>
      <c r="AH50" s="357"/>
    </row>
    <row r="51" spans="2:34" ht="26.25" customHeight="1">
      <c r="B51" s="498"/>
      <c r="C51" s="215">
        <v>6.3</v>
      </c>
      <c r="D51" s="280" t="s">
        <v>448</v>
      </c>
      <c r="E51" s="270"/>
      <c r="F51" s="217"/>
      <c r="G51" s="217"/>
      <c r="H51" s="218"/>
      <c r="I51" s="216"/>
      <c r="J51" s="217" t="s">
        <v>390</v>
      </c>
      <c r="K51" s="219" t="s">
        <v>390</v>
      </c>
      <c r="L51" s="218"/>
      <c r="M51" s="216" t="s">
        <v>390</v>
      </c>
      <c r="N51" s="216" t="s">
        <v>390</v>
      </c>
      <c r="O51" s="217" t="s">
        <v>390</v>
      </c>
      <c r="P51" s="218" t="s">
        <v>390</v>
      </c>
      <c r="Q51" s="438"/>
      <c r="R51" s="239"/>
      <c r="S51" s="490"/>
      <c r="T51" s="490"/>
      <c r="U51" s="216" t="s">
        <v>390</v>
      </c>
      <c r="V51" s="217" t="s">
        <v>390</v>
      </c>
      <c r="W51" s="217" t="s">
        <v>390</v>
      </c>
      <c r="X51" s="218" t="s">
        <v>390</v>
      </c>
      <c r="Y51" s="270" t="s">
        <v>390</v>
      </c>
      <c r="Z51" s="217"/>
      <c r="AA51" s="416"/>
      <c r="AB51" s="417"/>
      <c r="AC51" s="357"/>
      <c r="AD51" s="357"/>
      <c r="AE51" s="357"/>
      <c r="AF51" s="357"/>
      <c r="AG51" s="357"/>
      <c r="AH51" s="357"/>
    </row>
    <row r="52" spans="2:34" ht="30" customHeight="1">
      <c r="B52" s="498"/>
      <c r="C52" s="215">
        <v>6.4</v>
      </c>
      <c r="D52" s="280" t="s">
        <v>449</v>
      </c>
      <c r="E52" s="270"/>
      <c r="F52" s="217"/>
      <c r="G52" s="217"/>
      <c r="H52" s="218"/>
      <c r="I52" s="216" t="s">
        <v>390</v>
      </c>
      <c r="J52" s="217" t="s">
        <v>390</v>
      </c>
      <c r="K52" s="219"/>
      <c r="L52" s="218"/>
      <c r="M52" s="216"/>
      <c r="N52" s="216"/>
      <c r="O52" s="217"/>
      <c r="P52" s="218"/>
      <c r="Q52" s="438"/>
      <c r="R52" s="239"/>
      <c r="S52" s="490"/>
      <c r="T52" s="490"/>
      <c r="U52" s="216" t="s">
        <v>390</v>
      </c>
      <c r="V52" s="217" t="s">
        <v>390</v>
      </c>
      <c r="W52" s="217" t="s">
        <v>390</v>
      </c>
      <c r="X52" s="218" t="s">
        <v>390</v>
      </c>
      <c r="Y52" s="270" t="s">
        <v>390</v>
      </c>
      <c r="Z52" s="217"/>
      <c r="AA52" s="416"/>
      <c r="AB52" s="417"/>
      <c r="AC52" s="357"/>
      <c r="AD52" s="357"/>
      <c r="AE52" s="357"/>
      <c r="AF52" s="357"/>
      <c r="AG52" s="357"/>
      <c r="AH52" s="357"/>
    </row>
    <row r="53" spans="2:34" ht="30" customHeight="1">
      <c r="B53" s="262"/>
      <c r="C53" s="215">
        <v>6.5</v>
      </c>
      <c r="D53" s="280" t="s">
        <v>450</v>
      </c>
      <c r="E53" s="270"/>
      <c r="F53" s="217"/>
      <c r="G53" s="217" t="s">
        <v>390</v>
      </c>
      <c r="H53" s="218" t="s">
        <v>390</v>
      </c>
      <c r="I53" s="217" t="s">
        <v>390</v>
      </c>
      <c r="J53" s="217" t="s">
        <v>390</v>
      </c>
      <c r="K53" s="217" t="s">
        <v>390</v>
      </c>
      <c r="L53" s="218" t="s">
        <v>390</v>
      </c>
      <c r="M53" s="217" t="s">
        <v>390</v>
      </c>
      <c r="N53" s="217" t="s">
        <v>390</v>
      </c>
      <c r="O53" s="217" t="s">
        <v>390</v>
      </c>
      <c r="P53" s="242" t="s">
        <v>390</v>
      </c>
      <c r="Q53" s="438"/>
      <c r="R53" s="239"/>
      <c r="S53" s="490"/>
      <c r="T53" s="490"/>
      <c r="U53" s="216" t="s">
        <v>390</v>
      </c>
      <c r="V53" s="217" t="s">
        <v>390</v>
      </c>
      <c r="W53" s="217" t="s">
        <v>390</v>
      </c>
      <c r="X53" s="218" t="s">
        <v>390</v>
      </c>
      <c r="Y53" s="270" t="s">
        <v>390</v>
      </c>
      <c r="Z53" s="217"/>
      <c r="AA53" s="416"/>
      <c r="AB53" s="417"/>
      <c r="AC53" s="357"/>
      <c r="AD53" s="357"/>
      <c r="AE53" s="357"/>
      <c r="AF53" s="357"/>
      <c r="AG53" s="357"/>
      <c r="AH53" s="357"/>
    </row>
    <row r="54" spans="2:34" ht="30" customHeight="1">
      <c r="B54" s="262"/>
      <c r="C54" s="215">
        <v>6.6</v>
      </c>
      <c r="D54" s="280" t="s">
        <v>451</v>
      </c>
      <c r="E54" s="270"/>
      <c r="F54" s="217"/>
      <c r="G54" s="217"/>
      <c r="H54" s="218"/>
      <c r="I54" s="217" t="s">
        <v>390</v>
      </c>
      <c r="J54" s="217" t="s">
        <v>390</v>
      </c>
      <c r="K54" s="217"/>
      <c r="L54" s="218"/>
      <c r="M54" s="217"/>
      <c r="N54" s="217"/>
      <c r="O54" s="217"/>
      <c r="P54" s="242"/>
      <c r="Q54" s="438"/>
      <c r="R54" s="239"/>
      <c r="S54" s="490"/>
      <c r="T54" s="490"/>
      <c r="U54" s="217" t="s">
        <v>390</v>
      </c>
      <c r="V54" s="217" t="s">
        <v>390</v>
      </c>
      <c r="W54" s="217" t="s">
        <v>390</v>
      </c>
      <c r="X54" s="218" t="s">
        <v>390</v>
      </c>
      <c r="Y54" s="270" t="s">
        <v>390</v>
      </c>
      <c r="Z54" s="217"/>
      <c r="AA54" s="416"/>
      <c r="AB54" s="417"/>
      <c r="AC54" s="357"/>
      <c r="AD54" s="357"/>
      <c r="AE54" s="357"/>
      <c r="AF54" s="357"/>
      <c r="AG54" s="357"/>
      <c r="AH54" s="357"/>
    </row>
    <row r="55" spans="2:34" ht="30.75" customHeight="1">
      <c r="B55" s="262"/>
      <c r="C55" s="215">
        <v>6.7</v>
      </c>
      <c r="D55" s="280" t="s">
        <v>452</v>
      </c>
      <c r="E55" s="270"/>
      <c r="F55" s="217"/>
      <c r="G55" s="217"/>
      <c r="H55" s="218"/>
      <c r="I55" s="217" t="s">
        <v>390</v>
      </c>
      <c r="J55" s="217" t="s">
        <v>390</v>
      </c>
      <c r="K55" s="217"/>
      <c r="L55" s="218"/>
      <c r="M55" s="217"/>
      <c r="N55" s="217"/>
      <c r="O55" s="217"/>
      <c r="P55" s="242"/>
      <c r="Q55" s="438"/>
      <c r="R55" s="239"/>
      <c r="S55" s="490"/>
      <c r="T55" s="490"/>
      <c r="U55" s="217" t="s">
        <v>390</v>
      </c>
      <c r="V55" s="217" t="s">
        <v>390</v>
      </c>
      <c r="W55" s="217" t="s">
        <v>390</v>
      </c>
      <c r="X55" s="218" t="s">
        <v>390</v>
      </c>
      <c r="Y55" s="270" t="s">
        <v>390</v>
      </c>
      <c r="Z55" s="217"/>
      <c r="AA55" s="418"/>
      <c r="AB55" s="419"/>
      <c r="AC55" s="357"/>
      <c r="AD55" s="357"/>
      <c r="AE55" s="357"/>
      <c r="AF55" s="357"/>
      <c r="AG55" s="357"/>
      <c r="AH55" s="357"/>
    </row>
    <row r="56" spans="2:34" ht="30.75" customHeight="1">
      <c r="B56" s="263">
        <v>7</v>
      </c>
      <c r="C56" s="223"/>
      <c r="D56" s="509" t="s">
        <v>453</v>
      </c>
      <c r="E56" s="271"/>
      <c r="F56" s="225"/>
      <c r="G56" s="225"/>
      <c r="H56" s="264"/>
      <c r="I56" s="225"/>
      <c r="J56" s="225"/>
      <c r="K56" s="225"/>
      <c r="L56" s="264"/>
      <c r="M56" s="225"/>
      <c r="N56" s="225"/>
      <c r="O56" s="225"/>
      <c r="P56" s="264"/>
      <c r="Q56" s="438"/>
      <c r="R56" s="239"/>
      <c r="S56" s="490"/>
      <c r="T56" s="490"/>
      <c r="U56" s="225"/>
      <c r="V56" s="225"/>
      <c r="W56" s="225"/>
      <c r="X56" s="264"/>
      <c r="Y56" s="271"/>
      <c r="Z56" s="225"/>
      <c r="AA56" s="420"/>
      <c r="AB56" s="421"/>
      <c r="AC56" s="225"/>
      <c r="AD56" s="225"/>
      <c r="AE56" s="225"/>
      <c r="AF56" s="225"/>
      <c r="AG56" s="225"/>
      <c r="AH56" s="225"/>
    </row>
    <row r="57" spans="2:34" ht="26.25" customHeight="1">
      <c r="B57" s="510"/>
      <c r="C57" s="215">
        <v>7.1</v>
      </c>
      <c r="D57" s="274" t="s">
        <v>454</v>
      </c>
      <c r="E57" s="270"/>
      <c r="F57" s="217"/>
      <c r="G57" s="217"/>
      <c r="H57" s="242"/>
      <c r="I57" s="217"/>
      <c r="J57" s="217"/>
      <c r="K57" s="217"/>
      <c r="L57" s="242"/>
      <c r="M57" s="217"/>
      <c r="N57" s="217"/>
      <c r="O57" s="217"/>
      <c r="P57" s="242"/>
      <c r="Q57" s="439"/>
      <c r="R57" s="239"/>
      <c r="S57" s="490"/>
      <c r="T57" s="490"/>
      <c r="U57" s="217"/>
      <c r="V57" s="217"/>
      <c r="W57" s="217" t="s">
        <v>390</v>
      </c>
      <c r="X57" s="242" t="s">
        <v>390</v>
      </c>
      <c r="Y57" s="270" t="s">
        <v>390</v>
      </c>
      <c r="Z57" s="217"/>
      <c r="AA57" s="408"/>
      <c r="AB57" s="410"/>
      <c r="AC57" s="357"/>
      <c r="AD57" s="357"/>
      <c r="AE57" s="357"/>
      <c r="AF57" s="357"/>
      <c r="AG57" s="357"/>
      <c r="AH57" s="357"/>
    </row>
    <row r="58" spans="2:34" ht="15" customHeight="1">
      <c r="B58" s="496" t="s">
        <v>274</v>
      </c>
      <c r="C58" s="215"/>
      <c r="D58" s="273" t="s">
        <v>455</v>
      </c>
      <c r="E58" s="271"/>
      <c r="F58" s="225"/>
      <c r="G58" s="225"/>
      <c r="H58" s="226"/>
      <c r="I58" s="224"/>
      <c r="J58" s="225"/>
      <c r="K58" s="227"/>
      <c r="L58" s="226"/>
      <c r="M58" s="224"/>
      <c r="N58" s="224"/>
      <c r="O58" s="225"/>
      <c r="P58" s="226"/>
      <c r="Q58" s="437"/>
      <c r="R58" s="240"/>
      <c r="S58" s="490"/>
      <c r="T58" s="490"/>
      <c r="U58" s="225"/>
      <c r="V58" s="225"/>
      <c r="W58" s="225"/>
      <c r="X58" s="226"/>
      <c r="Y58" s="271"/>
      <c r="Z58" s="225"/>
      <c r="AA58" s="420"/>
      <c r="AB58" s="421"/>
      <c r="AC58" s="225"/>
      <c r="AD58" s="225"/>
      <c r="AE58" s="225"/>
      <c r="AF58" s="225"/>
      <c r="AG58" s="225"/>
      <c r="AH58" s="225"/>
    </row>
    <row r="59" spans="2:34" ht="17.25" customHeight="1">
      <c r="B59" s="501"/>
      <c r="C59" s="243"/>
      <c r="D59" s="274" t="s">
        <v>456</v>
      </c>
      <c r="E59" s="270"/>
      <c r="F59" s="217"/>
      <c r="G59" s="217" t="s">
        <v>390</v>
      </c>
      <c r="H59" s="218" t="s">
        <v>390</v>
      </c>
      <c r="I59" s="217" t="s">
        <v>390</v>
      </c>
      <c r="J59" s="217" t="s">
        <v>390</v>
      </c>
      <c r="K59" s="217" t="s">
        <v>390</v>
      </c>
      <c r="L59" s="218" t="s">
        <v>390</v>
      </c>
      <c r="M59" s="217" t="s">
        <v>390</v>
      </c>
      <c r="N59" s="217" t="s">
        <v>390</v>
      </c>
      <c r="O59" s="217" t="s">
        <v>390</v>
      </c>
      <c r="P59" s="218" t="s">
        <v>390</v>
      </c>
      <c r="Q59" s="438"/>
      <c r="R59" s="239"/>
      <c r="S59" s="490"/>
      <c r="T59" s="490"/>
      <c r="U59" s="217" t="s">
        <v>390</v>
      </c>
      <c r="V59" s="217" t="s">
        <v>390</v>
      </c>
      <c r="W59" s="217" t="s">
        <v>390</v>
      </c>
      <c r="X59" s="218" t="s">
        <v>390</v>
      </c>
      <c r="Y59" s="270" t="s">
        <v>390</v>
      </c>
      <c r="Z59" s="216"/>
      <c r="AA59" s="414"/>
      <c r="AB59" s="415"/>
      <c r="AC59" s="357"/>
      <c r="AD59" s="357"/>
      <c r="AE59" s="357"/>
      <c r="AF59" s="357"/>
      <c r="AG59" s="357"/>
      <c r="AH59" s="357"/>
    </row>
    <row r="60" spans="2:34" ht="15.75" customHeight="1">
      <c r="B60" s="502"/>
      <c r="C60" s="243"/>
      <c r="D60" s="274" t="s">
        <v>457</v>
      </c>
      <c r="E60" s="270"/>
      <c r="F60" s="217"/>
      <c r="G60" s="217" t="s">
        <v>390</v>
      </c>
      <c r="H60" s="218" t="s">
        <v>390</v>
      </c>
      <c r="I60" s="217" t="s">
        <v>390</v>
      </c>
      <c r="J60" s="217" t="s">
        <v>390</v>
      </c>
      <c r="K60" s="217" t="s">
        <v>390</v>
      </c>
      <c r="L60" s="218" t="s">
        <v>390</v>
      </c>
      <c r="M60" s="217" t="s">
        <v>390</v>
      </c>
      <c r="N60" s="217" t="s">
        <v>390</v>
      </c>
      <c r="O60" s="217" t="s">
        <v>390</v>
      </c>
      <c r="P60" s="218" t="s">
        <v>390</v>
      </c>
      <c r="Q60" s="438"/>
      <c r="R60" s="221"/>
      <c r="S60" s="490"/>
      <c r="T60" s="490"/>
      <c r="U60" s="217" t="s">
        <v>390</v>
      </c>
      <c r="V60" s="217" t="s">
        <v>390</v>
      </c>
      <c r="W60" s="217" t="s">
        <v>390</v>
      </c>
      <c r="X60" s="218" t="s">
        <v>390</v>
      </c>
      <c r="Y60" s="270" t="s">
        <v>390</v>
      </c>
      <c r="Z60" s="216"/>
      <c r="AA60" s="416"/>
      <c r="AB60" s="417"/>
      <c r="AC60" s="357"/>
      <c r="AD60" s="357"/>
      <c r="AE60" s="357"/>
      <c r="AF60" s="357"/>
      <c r="AG60" s="357"/>
      <c r="AH60" s="357"/>
    </row>
    <row r="61" spans="2:34" ht="14.25" customHeight="1">
      <c r="B61" s="502"/>
      <c r="C61" s="215"/>
      <c r="D61" s="274" t="s">
        <v>342</v>
      </c>
      <c r="E61" s="270"/>
      <c r="F61" s="217"/>
      <c r="G61" s="217" t="s">
        <v>390</v>
      </c>
      <c r="H61" s="218" t="s">
        <v>390</v>
      </c>
      <c r="I61" s="217" t="s">
        <v>390</v>
      </c>
      <c r="J61" s="217" t="s">
        <v>390</v>
      </c>
      <c r="K61" s="217" t="s">
        <v>390</v>
      </c>
      <c r="L61" s="218" t="s">
        <v>390</v>
      </c>
      <c r="M61" s="217" t="s">
        <v>390</v>
      </c>
      <c r="N61" s="217" t="s">
        <v>390</v>
      </c>
      <c r="O61" s="217" t="s">
        <v>390</v>
      </c>
      <c r="P61" s="218" t="s">
        <v>390</v>
      </c>
      <c r="Q61" s="438"/>
      <c r="R61" s="239"/>
      <c r="S61" s="490"/>
      <c r="T61" s="490"/>
      <c r="U61" s="217" t="s">
        <v>390</v>
      </c>
      <c r="V61" s="217" t="s">
        <v>390</v>
      </c>
      <c r="W61" s="217" t="s">
        <v>390</v>
      </c>
      <c r="X61" s="218" t="s">
        <v>390</v>
      </c>
      <c r="Y61" s="270" t="s">
        <v>390</v>
      </c>
      <c r="Z61" s="216"/>
      <c r="AA61" s="416"/>
      <c r="AB61" s="417"/>
      <c r="AC61" s="357"/>
      <c r="AD61" s="357"/>
      <c r="AE61" s="357"/>
      <c r="AF61" s="357"/>
      <c r="AG61" s="357"/>
      <c r="AH61" s="357"/>
    </row>
    <row r="62" spans="2:34" ht="13.5" customHeight="1">
      <c r="B62" s="502"/>
      <c r="C62" s="243"/>
      <c r="D62" s="274" t="s">
        <v>344</v>
      </c>
      <c r="E62" s="270"/>
      <c r="F62" s="217"/>
      <c r="G62" s="217" t="s">
        <v>390</v>
      </c>
      <c r="H62" s="218" t="s">
        <v>390</v>
      </c>
      <c r="I62" s="217" t="s">
        <v>390</v>
      </c>
      <c r="J62" s="217" t="s">
        <v>390</v>
      </c>
      <c r="K62" s="217" t="s">
        <v>390</v>
      </c>
      <c r="L62" s="218" t="s">
        <v>390</v>
      </c>
      <c r="M62" s="217" t="s">
        <v>390</v>
      </c>
      <c r="N62" s="217" t="s">
        <v>390</v>
      </c>
      <c r="O62" s="217" t="s">
        <v>390</v>
      </c>
      <c r="P62" s="218" t="s">
        <v>390</v>
      </c>
      <c r="Q62" s="438"/>
      <c r="R62" s="221"/>
      <c r="S62" s="490"/>
      <c r="T62" s="490"/>
      <c r="U62" s="217" t="s">
        <v>390</v>
      </c>
      <c r="V62" s="217" t="s">
        <v>390</v>
      </c>
      <c r="W62" s="217" t="s">
        <v>390</v>
      </c>
      <c r="X62" s="218" t="s">
        <v>390</v>
      </c>
      <c r="Y62" s="270" t="s">
        <v>390</v>
      </c>
      <c r="Z62" s="216"/>
      <c r="AA62" s="416"/>
      <c r="AB62" s="417"/>
      <c r="AC62" s="357"/>
      <c r="AD62" s="357"/>
      <c r="AE62" s="357"/>
      <c r="AF62" s="357"/>
      <c r="AG62" s="357"/>
      <c r="AH62" s="357"/>
    </row>
    <row r="63" spans="2:34" ht="15.75" customHeight="1">
      <c r="B63" s="502"/>
      <c r="C63" s="243"/>
      <c r="D63" s="274" t="s">
        <v>332</v>
      </c>
      <c r="E63" s="270"/>
      <c r="F63" s="217"/>
      <c r="G63" s="217" t="s">
        <v>390</v>
      </c>
      <c r="H63" s="218" t="s">
        <v>390</v>
      </c>
      <c r="I63" s="217" t="s">
        <v>390</v>
      </c>
      <c r="J63" s="217" t="s">
        <v>390</v>
      </c>
      <c r="K63" s="217" t="s">
        <v>390</v>
      </c>
      <c r="L63" s="218" t="s">
        <v>390</v>
      </c>
      <c r="M63" s="217" t="s">
        <v>390</v>
      </c>
      <c r="N63" s="217" t="s">
        <v>390</v>
      </c>
      <c r="O63" s="217" t="s">
        <v>390</v>
      </c>
      <c r="P63" s="218" t="s">
        <v>390</v>
      </c>
      <c r="Q63" s="438"/>
      <c r="R63" s="221"/>
      <c r="S63" s="490"/>
      <c r="T63" s="490"/>
      <c r="U63" s="217" t="s">
        <v>390</v>
      </c>
      <c r="V63" s="217" t="s">
        <v>390</v>
      </c>
      <c r="W63" s="217" t="s">
        <v>390</v>
      </c>
      <c r="X63" s="218" t="s">
        <v>390</v>
      </c>
      <c r="Y63" s="270" t="s">
        <v>390</v>
      </c>
      <c r="Z63" s="216"/>
      <c r="AA63" s="416"/>
      <c r="AB63" s="417"/>
      <c r="AC63" s="357"/>
      <c r="AD63" s="357"/>
      <c r="AE63" s="357"/>
      <c r="AF63" s="357"/>
      <c r="AG63" s="357"/>
      <c r="AH63" s="357"/>
    </row>
    <row r="64" spans="2:34" ht="13.5" thickBot="1">
      <c r="B64" s="503"/>
      <c r="C64" s="243"/>
      <c r="D64" s="274" t="s">
        <v>335</v>
      </c>
      <c r="E64" s="270"/>
      <c r="F64" s="217"/>
      <c r="G64" s="217" t="s">
        <v>390</v>
      </c>
      <c r="H64" s="218" t="s">
        <v>390</v>
      </c>
      <c r="I64" s="270" t="s">
        <v>390</v>
      </c>
      <c r="J64" s="217" t="s">
        <v>390</v>
      </c>
      <c r="K64" s="217" t="s">
        <v>390</v>
      </c>
      <c r="L64" s="218" t="s">
        <v>390</v>
      </c>
      <c r="M64" s="270" t="s">
        <v>390</v>
      </c>
      <c r="N64" s="217" t="s">
        <v>390</v>
      </c>
      <c r="O64" s="217" t="s">
        <v>390</v>
      </c>
      <c r="P64" s="218" t="s">
        <v>390</v>
      </c>
      <c r="Q64" s="439"/>
      <c r="R64" s="221"/>
      <c r="S64" s="351"/>
      <c r="T64" s="351"/>
      <c r="U64" s="270" t="s">
        <v>390</v>
      </c>
      <c r="V64" s="217" t="s">
        <v>390</v>
      </c>
      <c r="W64" s="217" t="s">
        <v>390</v>
      </c>
      <c r="X64" s="218" t="s">
        <v>390</v>
      </c>
      <c r="Y64" s="270" t="s">
        <v>390</v>
      </c>
      <c r="Z64" s="216"/>
      <c r="AA64" s="422"/>
      <c r="AB64" s="423"/>
      <c r="AC64" s="364"/>
      <c r="AD64" s="364"/>
      <c r="AE64" s="364"/>
      <c r="AF64" s="364"/>
      <c r="AG64" s="364"/>
      <c r="AH64" s="364"/>
    </row>
    <row r="65" spans="2:34" ht="27.75" hidden="1" customHeight="1" thickBot="1">
      <c r="B65" s="444" t="s">
        <v>458</v>
      </c>
      <c r="C65" s="445"/>
      <c r="D65" s="446"/>
      <c r="E65" s="445" t="s">
        <v>554</v>
      </c>
      <c r="F65" s="445"/>
      <c r="G65" s="445"/>
      <c r="H65" s="445"/>
      <c r="I65" s="445"/>
      <c r="J65" s="445"/>
      <c r="K65" s="445"/>
      <c r="L65" s="445"/>
      <c r="M65" s="445"/>
      <c r="N65" s="445"/>
      <c r="O65" s="445"/>
      <c r="P65" s="446"/>
      <c r="Q65" s="444" t="s">
        <v>459</v>
      </c>
      <c r="R65" s="446"/>
      <c r="U65" s="444" t="s">
        <v>555</v>
      </c>
      <c r="V65" s="445"/>
      <c r="W65" s="445"/>
      <c r="X65" s="445"/>
      <c r="Y65" s="445"/>
      <c r="Z65" s="445"/>
      <c r="AA65" s="425"/>
      <c r="AB65" s="425"/>
      <c r="AC65" s="425"/>
      <c r="AD65" s="425"/>
      <c r="AE65" s="425"/>
      <c r="AF65" s="425"/>
      <c r="AG65" s="425"/>
      <c r="AH65" s="425"/>
    </row>
    <row r="66" spans="2:34" s="244" customFormat="1" ht="27.75" hidden="1" customHeight="1" thickBot="1">
      <c r="B66" s="444" t="s">
        <v>460</v>
      </c>
      <c r="C66" s="445"/>
      <c r="D66" s="446"/>
      <c r="E66" s="445" t="s">
        <v>554</v>
      </c>
      <c r="F66" s="445"/>
      <c r="G66" s="445"/>
      <c r="H66" s="445"/>
      <c r="I66" s="445"/>
      <c r="J66" s="445"/>
      <c r="K66" s="445"/>
      <c r="L66" s="445"/>
      <c r="M66" s="445"/>
      <c r="N66" s="445"/>
      <c r="O66" s="445"/>
      <c r="P66" s="445"/>
      <c r="Q66" s="444" t="s">
        <v>459</v>
      </c>
      <c r="R66" s="446"/>
      <c r="U66" s="424" t="s">
        <v>555</v>
      </c>
      <c r="V66" s="425"/>
      <c r="W66" s="425"/>
      <c r="X66" s="425"/>
      <c r="Y66" s="425"/>
      <c r="Z66" s="425"/>
      <c r="AA66" s="425"/>
      <c r="AB66" s="425"/>
      <c r="AC66" s="425"/>
      <c r="AD66" s="425"/>
      <c r="AE66" s="425"/>
      <c r="AF66" s="425"/>
      <c r="AG66" s="425"/>
      <c r="AH66" s="425"/>
    </row>
    <row r="67" spans="2:34" ht="15" customHeight="1">
      <c r="B67" s="443"/>
      <c r="C67" s="443"/>
      <c r="D67" s="443"/>
    </row>
    <row r="68" spans="2:34">
      <c r="D68" s="241"/>
    </row>
    <row r="69" spans="2:34">
      <c r="D69" s="241"/>
    </row>
  </sheetData>
  <mergeCells count="67">
    <mergeCell ref="K5:Q5"/>
    <mergeCell ref="B5:C5"/>
    <mergeCell ref="G5:J5"/>
    <mergeCell ref="B2:Z2"/>
    <mergeCell ref="B3:Z3"/>
    <mergeCell ref="B4:Z4"/>
    <mergeCell ref="B67:D67"/>
    <mergeCell ref="B65:D65"/>
    <mergeCell ref="E65:P65"/>
    <mergeCell ref="Q65:R65"/>
    <mergeCell ref="B66:D66"/>
    <mergeCell ref="E66:P66"/>
    <mergeCell ref="Q66:R66"/>
    <mergeCell ref="M6:P6"/>
    <mergeCell ref="Q7:R7"/>
    <mergeCell ref="B11:B13"/>
    <mergeCell ref="B18:B21"/>
    <mergeCell ref="Q10:Q16"/>
    <mergeCell ref="Q17:Q25"/>
    <mergeCell ref="B6:B8"/>
    <mergeCell ref="C6:D8"/>
    <mergeCell ref="E6:H6"/>
    <mergeCell ref="I6:L6"/>
    <mergeCell ref="Q58:Q64"/>
    <mergeCell ref="B59:B64"/>
    <mergeCell ref="Q26:Q34"/>
    <mergeCell ref="Q35:Q47"/>
    <mergeCell ref="Q48:Q57"/>
    <mergeCell ref="B36:B39"/>
    <mergeCell ref="B49:B52"/>
    <mergeCell ref="B27:B30"/>
    <mergeCell ref="U65:AH65"/>
    <mergeCell ref="U66:AH66"/>
    <mergeCell ref="AA10:AB10"/>
    <mergeCell ref="AA6:AH9"/>
    <mergeCell ref="U6:X6"/>
    <mergeCell ref="Y6:Z6"/>
    <mergeCell ref="AA11:AB16"/>
    <mergeCell ref="AA18:AB25"/>
    <mergeCell ref="AA17:AB17"/>
    <mergeCell ref="AA26:AB26"/>
    <mergeCell ref="AA27:AB34"/>
    <mergeCell ref="AA35:AB35"/>
    <mergeCell ref="AA36:AB41"/>
    <mergeCell ref="AA42:AB42"/>
    <mergeCell ref="AA43:AB47"/>
    <mergeCell ref="AA48:AB48"/>
    <mergeCell ref="AA49:AB55"/>
    <mergeCell ref="AA56:AB56"/>
    <mergeCell ref="AA57:AB57"/>
    <mergeCell ref="AA59:AB64"/>
    <mergeCell ref="AA58:AB58"/>
    <mergeCell ref="AC22:AH22"/>
    <mergeCell ref="AC23:AH23"/>
    <mergeCell ref="AC24:AH24"/>
    <mergeCell ref="AC25:AH25"/>
    <mergeCell ref="AC10:AH10"/>
    <mergeCell ref="AC16:AH16"/>
    <mergeCell ref="AC18:AH18"/>
    <mergeCell ref="AC19:AH19"/>
    <mergeCell ref="AC20:AH20"/>
    <mergeCell ref="AC21:AH21"/>
    <mergeCell ref="AC11:AH11"/>
    <mergeCell ref="AC12:AH12"/>
    <mergeCell ref="AC13:AH13"/>
    <mergeCell ref="AC14:AH14"/>
    <mergeCell ref="AC15:AH15"/>
  </mergeCells>
  <phoneticPr fontId="10" type="noConversion"/>
  <printOptions horizontalCentered="1" verticalCentered="1"/>
  <pageMargins left="0.31" right="0.31" top="0.75314960629921257" bottom="0.35000000000000003" header="0.49314960629921262" footer="0.30000000000000004"/>
  <pageSetup paperSize="8" scale="59" fitToHeight="2" orientation="landscape" r:id="rId1"/>
  <headerFooter>
    <oddHeader>&amp;L&amp;"Times New Roman,Gras"&amp;20&amp;K000000ANNEX I: PROJECT WORKPLAN AND DELIVERABLES</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82E4C0-91BF-4FAE-9782-A7B461C324E2}">
          <x14:formula1>
            <xm:f>'Progress % Drop down list '!$B$4:$B$9</xm:f>
          </x14:formula1>
          <xm:sqref>Q10:Q64</xm:sqref>
        </x14:dataValidation>
        <x14:dataValidation type="list" allowBlank="1" showInputMessage="1" showErrorMessage="1" xr:uid="{C81D7C67-755A-4FFD-9C00-684EEEF33E5E}">
          <x14:formula1>
            <xm:f>'Progress % Drop down'!$B$3:$B$9</xm:f>
          </x14:formula1>
          <xm:sqref>AA11:AB16 AA18:AB25 AA27:AB34 AA36:AB41 AA43:AB47 AA49:AB55 AA57:AB57 AA59:AB64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03D0-A0C1-42DB-A307-16BE415E2D4E}">
  <dimension ref="B2:C9"/>
  <sheetViews>
    <sheetView zoomScale="150" zoomScaleNormal="150" workbookViewId="0">
      <selection activeCell="C5" sqref="C5"/>
    </sheetView>
  </sheetViews>
  <sheetFormatPr defaultColWidth="8.81640625" defaultRowHeight="14.5"/>
  <cols>
    <col min="1" max="1" width="3.453125" style="356" customWidth="1"/>
    <col min="2" max="2" width="26.26953125" style="356" customWidth="1"/>
    <col min="3" max="3" width="59.453125" style="356" customWidth="1"/>
    <col min="4" max="16384" width="8.81640625" style="356"/>
  </cols>
  <sheetData>
    <row r="2" spans="2:3" s="353" customFormat="1">
      <c r="B2" s="352" t="s">
        <v>461</v>
      </c>
      <c r="C2" s="352" t="s">
        <v>462</v>
      </c>
    </row>
    <row r="3" spans="2:3">
      <c r="B3" s="354"/>
      <c r="C3" s="355"/>
    </row>
    <row r="4" spans="2:3">
      <c r="B4" s="354" t="s">
        <v>463</v>
      </c>
      <c r="C4" s="355" t="s">
        <v>464</v>
      </c>
    </row>
    <row r="5" spans="2:3">
      <c r="B5" s="354" t="s">
        <v>387</v>
      </c>
      <c r="C5" s="355" t="s">
        <v>465</v>
      </c>
    </row>
    <row r="6" spans="2:3">
      <c r="B6" s="354" t="s">
        <v>466</v>
      </c>
      <c r="C6" s="355" t="s">
        <v>467</v>
      </c>
    </row>
    <row r="7" spans="2:3">
      <c r="B7" s="354" t="s">
        <v>468</v>
      </c>
      <c r="C7" s="355" t="s">
        <v>469</v>
      </c>
    </row>
    <row r="8" spans="2:3">
      <c r="B8" s="354" t="s">
        <v>470</v>
      </c>
      <c r="C8" s="355" t="s">
        <v>471</v>
      </c>
    </row>
    <row r="9" spans="2:3">
      <c r="B9" s="354" t="s">
        <v>472</v>
      </c>
      <c r="C9" s="355" t="s">
        <v>473</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E1F41-3B71-C142-9FC1-3992667B912B}">
  <dimension ref="B2:C9"/>
  <sheetViews>
    <sheetView zoomScale="150" zoomScaleNormal="150" workbookViewId="0">
      <selection activeCell="C13" sqref="C13"/>
    </sheetView>
  </sheetViews>
  <sheetFormatPr defaultColWidth="8.81640625" defaultRowHeight="14.5"/>
  <cols>
    <col min="1" max="1" width="3.453125" customWidth="1"/>
    <col min="2" max="2" width="26.453125" customWidth="1"/>
    <col min="3" max="3" width="59.453125" customWidth="1"/>
  </cols>
  <sheetData>
    <row r="2" spans="2:3" s="16" customFormat="1">
      <c r="B2" s="33" t="s">
        <v>461</v>
      </c>
      <c r="C2" s="33" t="s">
        <v>462</v>
      </c>
    </row>
    <row r="3" spans="2:3">
      <c r="B3" s="121"/>
      <c r="C3" s="32"/>
    </row>
    <row r="4" spans="2:3">
      <c r="B4" s="121" t="s">
        <v>463</v>
      </c>
      <c r="C4" s="32" t="s">
        <v>464</v>
      </c>
    </row>
    <row r="5" spans="2:3">
      <c r="B5" s="121" t="s">
        <v>387</v>
      </c>
      <c r="C5" s="32" t="s">
        <v>465</v>
      </c>
    </row>
    <row r="6" spans="2:3">
      <c r="B6" s="121" t="s">
        <v>466</v>
      </c>
      <c r="C6" s="32" t="s">
        <v>467</v>
      </c>
    </row>
    <row r="7" spans="2:3">
      <c r="B7" s="121" t="s">
        <v>468</v>
      </c>
      <c r="C7" s="32" t="s">
        <v>469</v>
      </c>
    </row>
    <row r="8" spans="2:3">
      <c r="B8" s="121" t="s">
        <v>470</v>
      </c>
      <c r="C8" s="32" t="s">
        <v>471</v>
      </c>
    </row>
    <row r="9" spans="2:3">
      <c r="B9" s="121" t="s">
        <v>472</v>
      </c>
      <c r="C9" s="32" t="s">
        <v>473</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54271-95D3-2940-B917-2E8095F4037E}">
  <dimension ref="A1:K46"/>
  <sheetViews>
    <sheetView workbookViewId="0">
      <selection sqref="A1:K46"/>
    </sheetView>
  </sheetViews>
  <sheetFormatPr defaultColWidth="11.453125" defaultRowHeight="14.5"/>
  <cols>
    <col min="1" max="1" width="14.1796875" customWidth="1"/>
    <col min="2" max="2" width="37.453125" customWidth="1"/>
    <col min="4" max="4" width="17" customWidth="1"/>
    <col min="5" max="5" width="19.1796875" customWidth="1"/>
    <col min="6" max="6" width="29.81640625" customWidth="1"/>
    <col min="7" max="7" width="22.453125" customWidth="1"/>
    <col min="8" max="8" width="16" customWidth="1"/>
    <col min="9" max="9" width="17.453125" customWidth="1"/>
    <col min="10" max="10" width="25" customWidth="1"/>
    <col min="11" max="11" width="31.453125" customWidth="1"/>
  </cols>
  <sheetData>
    <row r="1" spans="1:11">
      <c r="A1" t="s">
        <v>146</v>
      </c>
      <c r="B1" t="s">
        <v>147</v>
      </c>
      <c r="C1" t="s">
        <v>309</v>
      </c>
      <c r="D1" t="s">
        <v>310</v>
      </c>
      <c r="E1" t="s">
        <v>311</v>
      </c>
      <c r="F1" t="s">
        <v>312</v>
      </c>
      <c r="G1" t="s">
        <v>313</v>
      </c>
      <c r="H1" t="s">
        <v>314</v>
      </c>
      <c r="I1" t="s">
        <v>315</v>
      </c>
      <c r="J1" t="s">
        <v>316</v>
      </c>
      <c r="K1" t="s">
        <v>317</v>
      </c>
    </row>
    <row r="2" spans="1:11">
      <c r="A2" t="s">
        <v>150</v>
      </c>
      <c r="C2" t="s">
        <v>328</v>
      </c>
      <c r="D2" t="e">
        <v>#N/A</v>
      </c>
      <c r="E2" t="e">
        <v>#N/A</v>
      </c>
      <c r="F2" t="e">
        <v>#N/A</v>
      </c>
      <c r="G2" t="e">
        <v>#N/A</v>
      </c>
      <c r="H2" t="e">
        <v>#N/A</v>
      </c>
      <c r="I2" t="e">
        <v>#N/A</v>
      </c>
      <c r="J2" t="e">
        <v>#N/A</v>
      </c>
      <c r="K2" t="e">
        <v>#N/A</v>
      </c>
    </row>
    <row r="3" spans="1:11" ht="72.5">
      <c r="A3" s="8" t="s">
        <v>329</v>
      </c>
      <c r="B3" t="s">
        <v>474</v>
      </c>
      <c r="C3" t="s">
        <v>328</v>
      </c>
      <c r="I3">
        <v>0</v>
      </c>
      <c r="J3">
        <v>0</v>
      </c>
      <c r="K3">
        <v>0</v>
      </c>
    </row>
    <row r="4" spans="1:11" ht="130.5">
      <c r="A4" t="s">
        <v>331</v>
      </c>
      <c r="B4" s="8" t="s">
        <v>185</v>
      </c>
      <c r="C4" t="s">
        <v>328</v>
      </c>
      <c r="I4">
        <v>0</v>
      </c>
      <c r="J4">
        <v>0</v>
      </c>
      <c r="K4">
        <v>0</v>
      </c>
    </row>
    <row r="5" spans="1:11">
      <c r="A5" t="s">
        <v>332</v>
      </c>
      <c r="B5" t="s">
        <v>190</v>
      </c>
      <c r="C5" t="s">
        <v>328</v>
      </c>
      <c r="I5">
        <v>0</v>
      </c>
      <c r="J5">
        <v>0</v>
      </c>
      <c r="K5">
        <v>0</v>
      </c>
    </row>
    <row r="6" spans="1:11">
      <c r="A6" t="s">
        <v>333</v>
      </c>
      <c r="B6" t="s">
        <v>334</v>
      </c>
      <c r="C6" t="s">
        <v>328</v>
      </c>
      <c r="I6">
        <v>0</v>
      </c>
      <c r="J6">
        <v>0</v>
      </c>
      <c r="K6">
        <v>0</v>
      </c>
    </row>
    <row r="7" spans="1:11" ht="87">
      <c r="A7" t="s">
        <v>335</v>
      </c>
      <c r="B7" s="8" t="s">
        <v>193</v>
      </c>
      <c r="C7" t="s">
        <v>328</v>
      </c>
      <c r="I7">
        <v>0</v>
      </c>
      <c r="J7">
        <v>0</v>
      </c>
      <c r="K7">
        <v>0</v>
      </c>
    </row>
    <row r="8" spans="1:11">
      <c r="A8" t="s">
        <v>176</v>
      </c>
      <c r="C8" t="s">
        <v>328</v>
      </c>
      <c r="I8">
        <v>0</v>
      </c>
      <c r="J8">
        <v>0</v>
      </c>
      <c r="K8">
        <v>0</v>
      </c>
    </row>
    <row r="9" spans="1:11">
      <c r="A9" t="s">
        <v>336</v>
      </c>
      <c r="B9" t="s">
        <v>475</v>
      </c>
      <c r="C9" t="s">
        <v>328</v>
      </c>
      <c r="I9">
        <v>0</v>
      </c>
      <c r="J9">
        <v>0</v>
      </c>
      <c r="K9">
        <v>0</v>
      </c>
    </row>
    <row r="10" spans="1:11" ht="130.5">
      <c r="A10" t="s">
        <v>331</v>
      </c>
      <c r="B10" s="8" t="s">
        <v>185</v>
      </c>
      <c r="C10" t="s">
        <v>328</v>
      </c>
      <c r="I10">
        <v>0</v>
      </c>
      <c r="J10">
        <v>0</v>
      </c>
      <c r="K10">
        <v>0</v>
      </c>
    </row>
    <row r="11" spans="1:11">
      <c r="A11" t="s">
        <v>332</v>
      </c>
      <c r="B11" t="s">
        <v>190</v>
      </c>
      <c r="C11" t="s">
        <v>328</v>
      </c>
      <c r="I11">
        <v>0</v>
      </c>
      <c r="J11">
        <v>0</v>
      </c>
      <c r="K11">
        <v>0</v>
      </c>
    </row>
    <row r="12" spans="1:11">
      <c r="A12" t="s">
        <v>333</v>
      </c>
      <c r="B12" t="s">
        <v>334</v>
      </c>
      <c r="C12" t="s">
        <v>328</v>
      </c>
      <c r="I12">
        <v>0</v>
      </c>
      <c r="J12">
        <v>0</v>
      </c>
      <c r="K12">
        <v>0</v>
      </c>
    </row>
    <row r="13" spans="1:11" ht="87">
      <c r="A13" t="s">
        <v>335</v>
      </c>
      <c r="B13" s="8" t="s">
        <v>193</v>
      </c>
      <c r="C13" t="s">
        <v>328</v>
      </c>
      <c r="I13">
        <v>0</v>
      </c>
      <c r="J13">
        <v>0</v>
      </c>
      <c r="K13">
        <v>0</v>
      </c>
    </row>
    <row r="14" spans="1:11">
      <c r="A14" t="s">
        <v>197</v>
      </c>
      <c r="C14" t="s">
        <v>328</v>
      </c>
      <c r="I14">
        <v>0</v>
      </c>
      <c r="J14">
        <v>0</v>
      </c>
      <c r="K14">
        <v>0</v>
      </c>
    </row>
    <row r="15" spans="1:11">
      <c r="A15" t="s">
        <v>336</v>
      </c>
      <c r="B15" t="s">
        <v>476</v>
      </c>
      <c r="C15" t="s">
        <v>328</v>
      </c>
      <c r="I15">
        <v>0</v>
      </c>
      <c r="J15">
        <v>0</v>
      </c>
      <c r="K15">
        <v>0</v>
      </c>
    </row>
    <row r="16" spans="1:11" ht="130.5">
      <c r="A16" t="s">
        <v>331</v>
      </c>
      <c r="B16" s="8" t="s">
        <v>185</v>
      </c>
      <c r="C16" t="s">
        <v>328</v>
      </c>
      <c r="I16">
        <v>0</v>
      </c>
      <c r="J16">
        <v>0</v>
      </c>
      <c r="K16">
        <v>0</v>
      </c>
    </row>
    <row r="17" spans="1:11">
      <c r="A17" t="s">
        <v>332</v>
      </c>
      <c r="B17" t="s">
        <v>190</v>
      </c>
      <c r="C17" t="s">
        <v>328</v>
      </c>
      <c r="I17">
        <v>0</v>
      </c>
      <c r="J17">
        <v>0</v>
      </c>
      <c r="K17">
        <v>0</v>
      </c>
    </row>
    <row r="18" spans="1:11">
      <c r="A18" t="s">
        <v>333</v>
      </c>
      <c r="B18" t="s">
        <v>334</v>
      </c>
      <c r="C18" t="s">
        <v>328</v>
      </c>
      <c r="I18">
        <v>0</v>
      </c>
      <c r="J18">
        <v>0</v>
      </c>
      <c r="K18">
        <v>0</v>
      </c>
    </row>
    <row r="19" spans="1:11">
      <c r="A19" t="s">
        <v>335</v>
      </c>
      <c r="C19" t="s">
        <v>328</v>
      </c>
      <c r="I19">
        <v>0</v>
      </c>
      <c r="J19">
        <v>0</v>
      </c>
      <c r="K19">
        <v>0</v>
      </c>
    </row>
    <row r="20" spans="1:11">
      <c r="A20" t="s">
        <v>339</v>
      </c>
      <c r="C20" t="s">
        <v>328</v>
      </c>
      <c r="I20">
        <v>0</v>
      </c>
      <c r="J20">
        <v>0</v>
      </c>
      <c r="K20">
        <v>0</v>
      </c>
    </row>
    <row r="21" spans="1:11">
      <c r="A21" t="s">
        <v>336</v>
      </c>
      <c r="B21" t="s">
        <v>477</v>
      </c>
      <c r="C21" t="s">
        <v>328</v>
      </c>
      <c r="I21">
        <v>0</v>
      </c>
      <c r="J21">
        <v>0</v>
      </c>
      <c r="K21">
        <v>0</v>
      </c>
    </row>
    <row r="22" spans="1:11" ht="130.5">
      <c r="A22" t="s">
        <v>331</v>
      </c>
      <c r="B22" s="8" t="s">
        <v>185</v>
      </c>
      <c r="C22" t="s">
        <v>328</v>
      </c>
      <c r="I22">
        <v>0</v>
      </c>
      <c r="J22">
        <v>0</v>
      </c>
      <c r="K22">
        <v>0</v>
      </c>
    </row>
    <row r="23" spans="1:11">
      <c r="A23" t="s">
        <v>332</v>
      </c>
      <c r="B23" t="s">
        <v>190</v>
      </c>
      <c r="C23" t="s">
        <v>328</v>
      </c>
      <c r="I23">
        <v>0</v>
      </c>
      <c r="J23">
        <v>0</v>
      </c>
      <c r="K23">
        <v>0</v>
      </c>
    </row>
    <row r="24" spans="1:11">
      <c r="A24" t="s">
        <v>333</v>
      </c>
      <c r="B24" t="s">
        <v>334</v>
      </c>
      <c r="C24" t="s">
        <v>328</v>
      </c>
      <c r="I24">
        <v>0</v>
      </c>
      <c r="J24">
        <v>0</v>
      </c>
      <c r="K24">
        <v>0</v>
      </c>
    </row>
    <row r="25" spans="1:11" ht="87">
      <c r="A25" t="s">
        <v>335</v>
      </c>
      <c r="B25" s="8" t="s">
        <v>193</v>
      </c>
      <c r="C25" t="s">
        <v>328</v>
      </c>
      <c r="I25">
        <v>0</v>
      </c>
      <c r="J25">
        <v>0</v>
      </c>
      <c r="K25">
        <v>0</v>
      </c>
    </row>
    <row r="26" spans="1:11">
      <c r="A26" t="s">
        <v>225</v>
      </c>
      <c r="C26" t="s">
        <v>328</v>
      </c>
      <c r="I26">
        <v>0</v>
      </c>
      <c r="J26">
        <v>0</v>
      </c>
      <c r="K26">
        <v>0</v>
      </c>
    </row>
    <row r="27" spans="1:11">
      <c r="A27" t="s">
        <v>336</v>
      </c>
      <c r="B27" t="s">
        <v>341</v>
      </c>
      <c r="C27" t="s">
        <v>328</v>
      </c>
      <c r="I27">
        <v>0</v>
      </c>
      <c r="J27">
        <v>0</v>
      </c>
      <c r="K27">
        <v>0</v>
      </c>
    </row>
    <row r="28" spans="1:11" ht="159.5">
      <c r="A28" t="s">
        <v>331</v>
      </c>
      <c r="B28" s="8" t="s">
        <v>230</v>
      </c>
      <c r="C28" t="s">
        <v>328</v>
      </c>
      <c r="I28">
        <v>0</v>
      </c>
      <c r="J28">
        <v>0</v>
      </c>
      <c r="K28">
        <v>0</v>
      </c>
    </row>
    <row r="29" spans="1:11">
      <c r="A29" t="s">
        <v>342</v>
      </c>
      <c r="B29" t="s">
        <v>343</v>
      </c>
      <c r="C29" t="s">
        <v>328</v>
      </c>
      <c r="I29">
        <v>0</v>
      </c>
      <c r="J29">
        <v>0</v>
      </c>
      <c r="K29">
        <v>0</v>
      </c>
    </row>
    <row r="30" spans="1:11" ht="116">
      <c r="A30" t="s">
        <v>344</v>
      </c>
      <c r="B30" s="8" t="s">
        <v>345</v>
      </c>
      <c r="C30" t="s">
        <v>328</v>
      </c>
      <c r="I30">
        <v>0</v>
      </c>
      <c r="J30">
        <v>0</v>
      </c>
      <c r="K30">
        <v>0</v>
      </c>
    </row>
    <row r="31" spans="1:11">
      <c r="A31" t="s">
        <v>332</v>
      </c>
      <c r="B31" t="s">
        <v>190</v>
      </c>
      <c r="C31" t="s">
        <v>328</v>
      </c>
      <c r="I31">
        <v>0</v>
      </c>
      <c r="J31">
        <v>0</v>
      </c>
      <c r="K31">
        <v>0</v>
      </c>
    </row>
    <row r="32" spans="1:11" ht="87">
      <c r="A32" t="s">
        <v>335</v>
      </c>
      <c r="B32" s="8" t="s">
        <v>193</v>
      </c>
      <c r="C32" t="s">
        <v>328</v>
      </c>
      <c r="I32">
        <v>0</v>
      </c>
      <c r="J32">
        <v>0</v>
      </c>
      <c r="K32">
        <v>0</v>
      </c>
    </row>
    <row r="33" spans="1:11">
      <c r="A33" t="s">
        <v>346</v>
      </c>
      <c r="C33" t="s">
        <v>348</v>
      </c>
      <c r="D33" t="e">
        <v>#N/A</v>
      </c>
      <c r="I33">
        <v>0</v>
      </c>
      <c r="J33">
        <v>0</v>
      </c>
      <c r="K33" t="e">
        <v>#N/A</v>
      </c>
    </row>
    <row r="34" spans="1:11">
      <c r="A34" t="s">
        <v>336</v>
      </c>
      <c r="B34" t="s">
        <v>478</v>
      </c>
      <c r="C34" t="s">
        <v>348</v>
      </c>
      <c r="I34">
        <v>0</v>
      </c>
      <c r="J34">
        <v>0</v>
      </c>
      <c r="K34">
        <v>0</v>
      </c>
    </row>
    <row r="35" spans="1:11" ht="130.5">
      <c r="A35" t="s">
        <v>331</v>
      </c>
      <c r="B35" s="8" t="s">
        <v>185</v>
      </c>
      <c r="C35" t="s">
        <v>348</v>
      </c>
      <c r="I35">
        <v>0</v>
      </c>
      <c r="J35">
        <v>0</v>
      </c>
      <c r="K35">
        <v>0</v>
      </c>
    </row>
    <row r="36" spans="1:11">
      <c r="A36" t="s">
        <v>332</v>
      </c>
      <c r="B36" t="s">
        <v>190</v>
      </c>
      <c r="C36" t="s">
        <v>348</v>
      </c>
      <c r="I36">
        <v>0</v>
      </c>
      <c r="J36">
        <v>0</v>
      </c>
      <c r="K36">
        <v>0</v>
      </c>
    </row>
    <row r="37" spans="1:11" ht="87">
      <c r="A37" t="s">
        <v>335</v>
      </c>
      <c r="B37" s="8" t="s">
        <v>193</v>
      </c>
      <c r="C37" t="s">
        <v>348</v>
      </c>
      <c r="I37">
        <v>0</v>
      </c>
      <c r="J37">
        <v>0</v>
      </c>
      <c r="K37">
        <v>0</v>
      </c>
    </row>
    <row r="38" spans="1:11">
      <c r="A38" t="s">
        <v>274</v>
      </c>
      <c r="C38" t="s">
        <v>274</v>
      </c>
      <c r="D38" t="e">
        <v>#N/A</v>
      </c>
      <c r="I38">
        <v>0</v>
      </c>
      <c r="J38">
        <v>0</v>
      </c>
      <c r="K38" t="e">
        <v>#N/A</v>
      </c>
    </row>
    <row r="39" spans="1:11">
      <c r="A39" t="s">
        <v>336</v>
      </c>
      <c r="B39" t="s">
        <v>349</v>
      </c>
      <c r="C39" t="s">
        <v>274</v>
      </c>
      <c r="I39">
        <v>0</v>
      </c>
      <c r="J39">
        <v>0</v>
      </c>
      <c r="K39">
        <v>0</v>
      </c>
    </row>
    <row r="40" spans="1:11" ht="101.5">
      <c r="A40" t="s">
        <v>331</v>
      </c>
      <c r="B40" s="8" t="s">
        <v>350</v>
      </c>
      <c r="C40" t="s">
        <v>274</v>
      </c>
      <c r="I40">
        <v>0</v>
      </c>
      <c r="J40">
        <v>0</v>
      </c>
      <c r="K40">
        <v>0</v>
      </c>
    </row>
    <row r="41" spans="1:11">
      <c r="A41" t="s">
        <v>342</v>
      </c>
      <c r="B41" t="s">
        <v>351</v>
      </c>
      <c r="C41" t="s">
        <v>274</v>
      </c>
      <c r="I41">
        <v>0</v>
      </c>
      <c r="J41">
        <v>0</v>
      </c>
      <c r="K41">
        <v>0</v>
      </c>
    </row>
    <row r="42" spans="1:11" ht="116">
      <c r="A42" t="s">
        <v>344</v>
      </c>
      <c r="B42" s="8" t="s">
        <v>345</v>
      </c>
      <c r="C42" t="s">
        <v>274</v>
      </c>
      <c r="I42">
        <v>0</v>
      </c>
      <c r="J42">
        <v>0</v>
      </c>
      <c r="K42">
        <v>0</v>
      </c>
    </row>
    <row r="43" spans="1:11">
      <c r="A43" t="s">
        <v>332</v>
      </c>
      <c r="B43" t="s">
        <v>190</v>
      </c>
      <c r="C43" t="s">
        <v>274</v>
      </c>
      <c r="I43">
        <v>0</v>
      </c>
      <c r="J43">
        <v>0</v>
      </c>
      <c r="K43">
        <v>0</v>
      </c>
    </row>
    <row r="44" spans="1:11" ht="87">
      <c r="A44" t="s">
        <v>335</v>
      </c>
      <c r="B44" s="8" t="s">
        <v>193</v>
      </c>
      <c r="C44" t="s">
        <v>274</v>
      </c>
      <c r="I44">
        <v>0</v>
      </c>
      <c r="J44">
        <v>0</v>
      </c>
      <c r="K44">
        <v>0</v>
      </c>
    </row>
    <row r="45" spans="1:11">
      <c r="D45" t="s">
        <v>319</v>
      </c>
      <c r="E45" t="s">
        <v>320</v>
      </c>
      <c r="F45" t="s">
        <v>321</v>
      </c>
      <c r="G45" t="s">
        <v>322</v>
      </c>
      <c r="H45" t="s">
        <v>323</v>
      </c>
      <c r="I45" t="s">
        <v>324</v>
      </c>
      <c r="J45" t="s">
        <v>325</v>
      </c>
      <c r="K45" t="s">
        <v>326</v>
      </c>
    </row>
    <row r="46" spans="1:11">
      <c r="A46" t="s">
        <v>257</v>
      </c>
      <c r="D46" t="e">
        <v>#N/A</v>
      </c>
      <c r="I46">
        <v>0</v>
      </c>
      <c r="J46">
        <v>0</v>
      </c>
      <c r="K46" t="e">
        <v>#N/A</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32E32-F2E8-4E74-BF58-099460782902}">
  <dimension ref="A2:U48"/>
  <sheetViews>
    <sheetView zoomScale="135" zoomScaleNormal="135" zoomScaleSheetLayoutView="80" workbookViewId="0">
      <pane xSplit="3" ySplit="5" topLeftCell="U6" activePane="bottomRight" state="frozen"/>
      <selection pane="topRight" activeCell="F1" sqref="F1"/>
      <selection pane="bottomLeft" activeCell="A6" sqref="A6"/>
      <selection pane="bottomRight" activeCell="U9" sqref="U9"/>
    </sheetView>
  </sheetViews>
  <sheetFormatPr defaultColWidth="9.1796875" defaultRowHeight="12"/>
  <cols>
    <col min="1" max="1" width="5.81640625" style="45" customWidth="1"/>
    <col min="2" max="2" width="8.453125" style="45" customWidth="1"/>
    <col min="3" max="3" width="71.453125" style="45" customWidth="1"/>
    <col min="4" max="10" width="4.1796875" style="45" customWidth="1"/>
    <col min="11" max="11" width="4.453125" style="45" customWidth="1"/>
    <col min="12" max="13" width="4.1796875" style="45" customWidth="1"/>
    <col min="14" max="14" width="5.1796875" style="45" customWidth="1"/>
    <col min="15" max="15" width="5.453125" style="45" customWidth="1"/>
    <col min="16" max="17" width="4.1796875" style="45" customWidth="1"/>
    <col min="18" max="18" width="4.453125" style="45" customWidth="1"/>
    <col min="19" max="19" width="5.453125" style="45" customWidth="1"/>
    <col min="20" max="20" width="13.453125" style="45" customWidth="1"/>
    <col min="21" max="21" width="57.453125" style="45" customWidth="1"/>
    <col min="22" max="16384" width="9.1796875" style="45"/>
  </cols>
  <sheetData>
    <row r="2" spans="1:21" ht="12.5" thickBot="1">
      <c r="D2" s="482"/>
      <c r="E2" s="482"/>
      <c r="F2" s="482"/>
      <c r="G2" s="482"/>
      <c r="H2" s="482"/>
      <c r="I2" s="482"/>
      <c r="J2" s="482"/>
      <c r="K2" s="482"/>
      <c r="L2" s="482"/>
      <c r="M2" s="482"/>
      <c r="N2" s="482"/>
      <c r="O2" s="482"/>
      <c r="P2" s="482"/>
      <c r="Q2" s="482"/>
      <c r="R2" s="482"/>
      <c r="S2" s="482"/>
      <c r="T2" s="126"/>
    </row>
    <row r="3" spans="1:21" s="62" customFormat="1" ht="12.5" thickBot="1">
      <c r="A3" s="461"/>
      <c r="B3" s="463" t="s">
        <v>371</v>
      </c>
      <c r="C3" s="464"/>
      <c r="D3" s="469" t="s">
        <v>479</v>
      </c>
      <c r="E3" s="470"/>
      <c r="F3" s="470"/>
      <c r="G3" s="471"/>
      <c r="H3" s="469" t="s">
        <v>480</v>
      </c>
      <c r="I3" s="470"/>
      <c r="J3" s="470"/>
      <c r="K3" s="471"/>
      <c r="L3" s="469" t="s">
        <v>481</v>
      </c>
      <c r="M3" s="470"/>
      <c r="N3" s="470"/>
      <c r="O3" s="471"/>
      <c r="P3" s="469" t="s">
        <v>482</v>
      </c>
      <c r="Q3" s="470"/>
      <c r="R3" s="470"/>
      <c r="S3" s="471"/>
      <c r="T3" s="115"/>
      <c r="U3" s="116"/>
    </row>
    <row r="4" spans="1:21" s="62" customFormat="1" ht="13">
      <c r="A4" s="462"/>
      <c r="B4" s="465"/>
      <c r="C4" s="466"/>
      <c r="D4" s="63" t="s">
        <v>377</v>
      </c>
      <c r="E4" s="64" t="s">
        <v>378</v>
      </c>
      <c r="F4" s="64" t="s">
        <v>379</v>
      </c>
      <c r="G4" s="64" t="s">
        <v>380</v>
      </c>
      <c r="H4" s="63" t="s">
        <v>377</v>
      </c>
      <c r="I4" s="64" t="s">
        <v>378</v>
      </c>
      <c r="J4" s="64" t="s">
        <v>379</v>
      </c>
      <c r="K4" s="65" t="s">
        <v>380</v>
      </c>
      <c r="L4" s="63" t="s">
        <v>377</v>
      </c>
      <c r="M4" s="66" t="s">
        <v>378</v>
      </c>
      <c r="N4" s="66" t="s">
        <v>379</v>
      </c>
      <c r="O4" s="67" t="s">
        <v>380</v>
      </c>
      <c r="P4" s="112" t="s">
        <v>377</v>
      </c>
      <c r="Q4" s="113" t="s">
        <v>378</v>
      </c>
      <c r="R4" s="113" t="s">
        <v>379</v>
      </c>
      <c r="S4" s="114" t="s">
        <v>380</v>
      </c>
      <c r="T4" s="483" t="s">
        <v>483</v>
      </c>
      <c r="U4" s="484"/>
    </row>
    <row r="5" spans="1:21" s="62" customFormat="1" ht="12.5" thickBot="1">
      <c r="A5" s="462"/>
      <c r="B5" s="467"/>
      <c r="C5" s="468"/>
      <c r="D5" s="68"/>
      <c r="E5" s="69"/>
      <c r="F5" s="69"/>
      <c r="G5" s="70"/>
      <c r="H5" s="71"/>
      <c r="I5" s="69"/>
      <c r="J5" s="69"/>
      <c r="K5" s="70"/>
      <c r="L5" s="71"/>
      <c r="M5" s="71"/>
      <c r="N5" s="71"/>
      <c r="O5" s="72"/>
      <c r="P5" s="71"/>
      <c r="Q5" s="71"/>
      <c r="R5" s="71"/>
      <c r="S5" s="72"/>
      <c r="T5" s="117"/>
      <c r="U5" s="118"/>
    </row>
    <row r="6" spans="1:21" ht="32" thickBot="1">
      <c r="A6" s="78"/>
      <c r="B6" s="79"/>
      <c r="C6" s="78" t="s">
        <v>484</v>
      </c>
      <c r="D6" s="46"/>
      <c r="E6" s="46"/>
      <c r="F6" s="46"/>
      <c r="G6" s="95"/>
      <c r="H6" s="89"/>
      <c r="I6" s="46"/>
      <c r="J6" s="46"/>
      <c r="K6" s="95"/>
      <c r="L6" s="89"/>
      <c r="M6" s="46"/>
      <c r="N6" s="46"/>
      <c r="O6" s="95"/>
      <c r="P6" s="89"/>
      <c r="Q6" s="46"/>
      <c r="R6" s="46"/>
      <c r="S6" s="95"/>
      <c r="T6" s="119" t="s">
        <v>383</v>
      </c>
      <c r="U6" s="120" t="s">
        <v>384</v>
      </c>
    </row>
    <row r="7" spans="1:21">
      <c r="A7" s="78" t="s">
        <v>385</v>
      </c>
      <c r="B7" s="78"/>
      <c r="C7" s="78" t="s">
        <v>386</v>
      </c>
      <c r="D7" s="74"/>
      <c r="E7" s="74"/>
      <c r="F7" s="74"/>
      <c r="G7" s="96"/>
      <c r="H7" s="90"/>
      <c r="I7" s="74"/>
      <c r="J7" s="74"/>
      <c r="K7" s="96"/>
      <c r="L7" s="90"/>
      <c r="M7" s="74"/>
      <c r="N7" s="74"/>
      <c r="O7" s="96"/>
      <c r="P7" s="90"/>
      <c r="Q7" s="74"/>
      <c r="R7" s="74"/>
      <c r="S7" s="96"/>
      <c r="T7" s="472" t="s">
        <v>472</v>
      </c>
      <c r="U7" s="107"/>
    </row>
    <row r="8" spans="1:21">
      <c r="A8" s="481"/>
      <c r="B8" s="48" t="s">
        <v>485</v>
      </c>
      <c r="C8" s="49" t="s">
        <v>486</v>
      </c>
      <c r="D8" s="50"/>
      <c r="E8" s="50"/>
      <c r="F8" s="50"/>
      <c r="G8" s="88"/>
      <c r="H8" s="83"/>
      <c r="I8" s="50"/>
      <c r="J8" s="50"/>
      <c r="K8" s="88"/>
      <c r="L8" s="83"/>
      <c r="M8" s="50"/>
      <c r="N8" s="50"/>
      <c r="O8" s="88"/>
      <c r="P8" s="83"/>
      <c r="Q8" s="50"/>
      <c r="R8" s="50"/>
      <c r="S8" s="88"/>
      <c r="T8" s="473"/>
      <c r="U8" s="108"/>
    </row>
    <row r="9" spans="1:21" ht="24">
      <c r="A9" s="481"/>
      <c r="B9" s="48" t="s">
        <v>487</v>
      </c>
      <c r="C9" s="51" t="s">
        <v>488</v>
      </c>
      <c r="D9" s="50"/>
      <c r="E9" s="50"/>
      <c r="F9" s="50"/>
      <c r="G9" s="88"/>
      <c r="H9" s="83"/>
      <c r="I9" s="50"/>
      <c r="J9" s="50"/>
      <c r="K9" s="88"/>
      <c r="L9" s="83"/>
      <c r="M9" s="50"/>
      <c r="N9" s="75"/>
      <c r="O9" s="88"/>
      <c r="P9" s="83"/>
      <c r="Q9" s="50"/>
      <c r="R9" s="50"/>
      <c r="S9" s="88"/>
      <c r="T9" s="473"/>
      <c r="U9" s="108"/>
    </row>
    <row r="10" spans="1:21" ht="24">
      <c r="A10" s="481"/>
      <c r="B10" s="48" t="s">
        <v>489</v>
      </c>
      <c r="C10" s="49" t="s">
        <v>490</v>
      </c>
      <c r="D10" s="50"/>
      <c r="E10" s="50"/>
      <c r="F10" s="50"/>
      <c r="G10" s="97"/>
      <c r="H10" s="83"/>
      <c r="I10" s="50"/>
      <c r="J10" s="50"/>
      <c r="K10" s="88"/>
      <c r="L10" s="83"/>
      <c r="M10" s="50"/>
      <c r="N10" s="75"/>
      <c r="O10" s="88"/>
      <c r="P10" s="83"/>
      <c r="Q10" s="50"/>
      <c r="R10" s="50"/>
      <c r="S10" s="88"/>
      <c r="T10" s="474"/>
      <c r="U10" s="108"/>
    </row>
    <row r="11" spans="1:21" ht="24">
      <c r="A11" s="81" t="s">
        <v>399</v>
      </c>
      <c r="B11" s="80"/>
      <c r="C11" s="78" t="s">
        <v>400</v>
      </c>
      <c r="D11" s="56"/>
      <c r="E11" s="56"/>
      <c r="F11" s="56"/>
      <c r="G11" s="98"/>
      <c r="H11" s="91"/>
      <c r="I11" s="56"/>
      <c r="J11" s="56"/>
      <c r="K11" s="98"/>
      <c r="L11" s="91"/>
      <c r="M11" s="56"/>
      <c r="N11" s="56"/>
      <c r="O11" s="98"/>
      <c r="P11" s="91"/>
      <c r="Q11" s="56"/>
      <c r="R11" s="56"/>
      <c r="S11" s="98"/>
      <c r="T11" s="475" t="s">
        <v>463</v>
      </c>
      <c r="U11" s="122"/>
    </row>
    <row r="12" spans="1:21">
      <c r="A12" s="476"/>
      <c r="B12" s="48" t="s">
        <v>491</v>
      </c>
      <c r="C12" s="49" t="s">
        <v>492</v>
      </c>
      <c r="D12" s="47"/>
      <c r="E12" s="47"/>
      <c r="F12" s="47"/>
      <c r="G12" s="88"/>
      <c r="H12" s="83"/>
      <c r="I12" s="50"/>
      <c r="J12" s="50"/>
      <c r="K12" s="88"/>
      <c r="L12" s="83"/>
      <c r="M12" s="50"/>
      <c r="N12" s="50"/>
      <c r="O12" s="88"/>
      <c r="P12" s="83"/>
      <c r="Q12" s="50"/>
      <c r="R12" s="50"/>
      <c r="S12" s="88"/>
      <c r="T12" s="473"/>
      <c r="U12" s="108"/>
    </row>
    <row r="13" spans="1:21">
      <c r="A13" s="477"/>
      <c r="B13" s="48" t="s">
        <v>493</v>
      </c>
      <c r="C13" s="49" t="s">
        <v>494</v>
      </c>
      <c r="D13" s="47"/>
      <c r="E13" s="47"/>
      <c r="F13" s="47"/>
      <c r="G13" s="88"/>
      <c r="H13" s="83"/>
      <c r="I13" s="50"/>
      <c r="J13" s="50"/>
      <c r="K13" s="88"/>
      <c r="L13" s="83"/>
      <c r="M13" s="50"/>
      <c r="N13" s="50"/>
      <c r="O13" s="88"/>
      <c r="P13" s="83"/>
      <c r="Q13" s="50"/>
      <c r="R13" s="50"/>
      <c r="S13" s="88"/>
      <c r="T13" s="473"/>
      <c r="U13" s="108"/>
    </row>
    <row r="14" spans="1:21">
      <c r="A14" s="477"/>
      <c r="B14" s="48" t="s">
        <v>495</v>
      </c>
      <c r="C14" s="49" t="s">
        <v>496</v>
      </c>
      <c r="D14" s="47"/>
      <c r="E14" s="47"/>
      <c r="F14" s="47"/>
      <c r="G14" s="99"/>
      <c r="H14" s="83"/>
      <c r="I14" s="50"/>
      <c r="J14" s="50"/>
      <c r="K14" s="88"/>
      <c r="L14" s="83"/>
      <c r="M14" s="50"/>
      <c r="N14" s="50"/>
      <c r="O14" s="88"/>
      <c r="P14" s="83"/>
      <c r="Q14" s="50"/>
      <c r="R14" s="50"/>
      <c r="S14" s="88"/>
      <c r="T14" s="473"/>
      <c r="U14" s="108"/>
    </row>
    <row r="15" spans="1:21">
      <c r="A15" s="480"/>
      <c r="B15" s="48" t="s">
        <v>497</v>
      </c>
      <c r="C15" s="49" t="s">
        <v>498</v>
      </c>
      <c r="D15" s="47"/>
      <c r="E15" s="47"/>
      <c r="F15" s="47"/>
      <c r="G15" s="88"/>
      <c r="H15" s="83"/>
      <c r="I15" s="50"/>
      <c r="J15" s="50"/>
      <c r="K15" s="88"/>
      <c r="L15" s="83"/>
      <c r="M15" s="50"/>
      <c r="N15" s="50"/>
      <c r="O15" s="88"/>
      <c r="P15" s="83"/>
      <c r="Q15" s="50"/>
      <c r="R15" s="50"/>
      <c r="S15" s="88"/>
      <c r="T15" s="474"/>
      <c r="U15" s="108"/>
    </row>
    <row r="16" spans="1:21">
      <c r="A16" s="82" t="s">
        <v>413</v>
      </c>
      <c r="B16" s="80"/>
      <c r="C16" s="78" t="s">
        <v>197</v>
      </c>
      <c r="D16" s="56"/>
      <c r="E16" s="56"/>
      <c r="F16" s="56"/>
      <c r="G16" s="98"/>
      <c r="H16" s="91"/>
      <c r="I16" s="56"/>
      <c r="J16" s="56"/>
      <c r="K16" s="98"/>
      <c r="L16" s="91"/>
      <c r="M16" s="56"/>
      <c r="N16" s="56"/>
      <c r="O16" s="98"/>
      <c r="P16" s="91"/>
      <c r="Q16" s="56"/>
      <c r="R16" s="56"/>
      <c r="S16" s="105"/>
      <c r="T16" s="475"/>
      <c r="U16" s="123"/>
    </row>
    <row r="17" spans="1:21">
      <c r="A17" s="476"/>
      <c r="B17" s="48" t="s">
        <v>499</v>
      </c>
      <c r="C17" s="49" t="s">
        <v>500</v>
      </c>
      <c r="D17" s="47"/>
      <c r="E17" s="47"/>
      <c r="F17" s="47"/>
      <c r="G17" s="88"/>
      <c r="H17" s="83"/>
      <c r="I17" s="50"/>
      <c r="J17" s="50"/>
      <c r="K17" s="88"/>
      <c r="L17" s="83"/>
      <c r="M17" s="50"/>
      <c r="N17" s="50"/>
      <c r="O17" s="88"/>
      <c r="P17" s="83"/>
      <c r="Q17" s="50"/>
      <c r="R17" s="50"/>
      <c r="S17" s="88"/>
      <c r="T17" s="473"/>
      <c r="U17" s="109"/>
    </row>
    <row r="18" spans="1:21" ht="24">
      <c r="A18" s="477"/>
      <c r="B18" s="48" t="s">
        <v>501</v>
      </c>
      <c r="C18" s="47" t="s">
        <v>502</v>
      </c>
      <c r="D18" s="47"/>
      <c r="E18" s="47"/>
      <c r="F18" s="47"/>
      <c r="G18" s="88"/>
      <c r="H18" s="83"/>
      <c r="I18" s="50"/>
      <c r="J18" s="50"/>
      <c r="K18" s="88"/>
      <c r="L18" s="83"/>
      <c r="M18" s="50"/>
      <c r="N18" s="50"/>
      <c r="O18" s="88"/>
      <c r="P18" s="83"/>
      <c r="Q18" s="50"/>
      <c r="R18" s="50"/>
      <c r="S18" s="88"/>
      <c r="T18" s="473"/>
      <c r="U18" s="109"/>
    </row>
    <row r="19" spans="1:21" ht="36">
      <c r="A19" s="477"/>
      <c r="B19" s="48" t="s">
        <v>503</v>
      </c>
      <c r="C19" s="47" t="s">
        <v>504</v>
      </c>
      <c r="D19" s="47"/>
      <c r="E19" s="47"/>
      <c r="F19" s="47"/>
      <c r="G19" s="88"/>
      <c r="H19" s="83"/>
      <c r="I19" s="50"/>
      <c r="J19" s="50"/>
      <c r="K19" s="88"/>
      <c r="L19" s="83"/>
      <c r="M19" s="50"/>
      <c r="N19" s="50"/>
      <c r="O19" s="88"/>
      <c r="P19" s="83"/>
      <c r="Q19" s="50"/>
      <c r="R19" s="50"/>
      <c r="S19" s="88"/>
      <c r="T19" s="473"/>
      <c r="U19" s="109"/>
    </row>
    <row r="20" spans="1:21">
      <c r="A20" s="477"/>
      <c r="B20" s="73" t="s">
        <v>505</v>
      </c>
      <c r="C20" s="84" t="s">
        <v>506</v>
      </c>
      <c r="D20" s="77"/>
      <c r="E20" s="77"/>
      <c r="F20" s="77"/>
      <c r="G20" s="100"/>
      <c r="H20" s="92"/>
      <c r="I20" s="75"/>
      <c r="J20" s="75"/>
      <c r="K20" s="100"/>
      <c r="L20" s="92"/>
      <c r="M20" s="75"/>
      <c r="N20" s="75"/>
      <c r="O20" s="100"/>
      <c r="P20" s="92"/>
      <c r="Q20" s="75"/>
      <c r="R20" s="75"/>
      <c r="S20" s="100"/>
      <c r="T20" s="474"/>
      <c r="U20" s="109"/>
    </row>
    <row r="21" spans="1:21" ht="24">
      <c r="A21" s="86" t="s">
        <v>427</v>
      </c>
      <c r="B21" s="80"/>
      <c r="C21" s="78" t="s">
        <v>507</v>
      </c>
      <c r="D21" s="56"/>
      <c r="E21" s="56"/>
      <c r="F21" s="56"/>
      <c r="G21" s="98"/>
      <c r="H21" s="91"/>
      <c r="I21" s="56"/>
      <c r="J21" s="56"/>
      <c r="K21" s="98"/>
      <c r="L21" s="91"/>
      <c r="M21" s="56"/>
      <c r="N21" s="56"/>
      <c r="O21" s="98"/>
      <c r="P21" s="91"/>
      <c r="Q21" s="56"/>
      <c r="R21" s="56"/>
      <c r="S21" s="98"/>
      <c r="T21" s="475"/>
      <c r="U21" s="124"/>
    </row>
    <row r="22" spans="1:21" ht="24">
      <c r="A22" s="480"/>
      <c r="B22" s="85" t="s">
        <v>508</v>
      </c>
      <c r="C22" s="45" t="s">
        <v>509</v>
      </c>
      <c r="D22" s="76"/>
      <c r="E22" s="76"/>
      <c r="F22" s="76"/>
      <c r="G22" s="97"/>
      <c r="H22" s="93"/>
      <c r="I22" s="76"/>
      <c r="J22" s="76"/>
      <c r="K22" s="97"/>
      <c r="L22" s="93"/>
      <c r="M22" s="76"/>
      <c r="N22" s="76"/>
      <c r="O22" s="97"/>
      <c r="P22" s="93"/>
      <c r="Q22" s="76"/>
      <c r="R22" s="76"/>
      <c r="S22" s="97"/>
      <c r="T22" s="473"/>
      <c r="U22" s="108"/>
    </row>
    <row r="23" spans="1:21">
      <c r="A23" s="481"/>
      <c r="B23" s="48" t="s">
        <v>510</v>
      </c>
      <c r="C23" s="49" t="s">
        <v>511</v>
      </c>
      <c r="D23" s="50"/>
      <c r="E23" s="50"/>
      <c r="F23" s="50"/>
      <c r="G23" s="88"/>
      <c r="H23" s="83"/>
      <c r="I23" s="50"/>
      <c r="J23" s="50"/>
      <c r="K23" s="88"/>
      <c r="L23" s="83"/>
      <c r="M23" s="50"/>
      <c r="N23" s="50"/>
      <c r="O23" s="88"/>
      <c r="P23" s="83"/>
      <c r="Q23" s="50"/>
      <c r="R23" s="50"/>
      <c r="S23" s="88"/>
      <c r="T23" s="473"/>
      <c r="U23" s="110"/>
    </row>
    <row r="24" spans="1:21" ht="24">
      <c r="A24" s="481"/>
      <c r="B24" s="48" t="s">
        <v>512</v>
      </c>
      <c r="C24" s="49" t="s">
        <v>513</v>
      </c>
      <c r="D24" s="50"/>
      <c r="E24" s="50"/>
      <c r="F24" s="50"/>
      <c r="G24" s="88"/>
      <c r="H24" s="83"/>
      <c r="I24" s="50"/>
      <c r="J24" s="50"/>
      <c r="K24" s="88"/>
      <c r="L24" s="83"/>
      <c r="M24" s="50"/>
      <c r="N24" s="50"/>
      <c r="O24" s="88"/>
      <c r="P24" s="83"/>
      <c r="Q24" s="50"/>
      <c r="R24" s="50"/>
      <c r="S24" s="88"/>
      <c r="T24" s="473"/>
      <c r="U24" s="110"/>
    </row>
    <row r="25" spans="1:21">
      <c r="A25" s="481"/>
      <c r="B25" s="48" t="s">
        <v>514</v>
      </c>
      <c r="C25" s="49" t="s">
        <v>515</v>
      </c>
      <c r="D25" s="50"/>
      <c r="E25" s="50"/>
      <c r="F25" s="50"/>
      <c r="G25" s="88"/>
      <c r="H25" s="83"/>
      <c r="I25" s="50"/>
      <c r="J25" s="50"/>
      <c r="K25" s="88"/>
      <c r="L25" s="83"/>
      <c r="M25" s="50"/>
      <c r="N25" s="50"/>
      <c r="O25" s="88"/>
      <c r="P25" s="83"/>
      <c r="Q25" s="50"/>
      <c r="R25" s="50"/>
      <c r="S25" s="88"/>
      <c r="T25" s="474"/>
      <c r="U25" s="110"/>
    </row>
    <row r="26" spans="1:21">
      <c r="A26" s="87" t="s">
        <v>516</v>
      </c>
      <c r="B26" s="80"/>
      <c r="C26" s="78" t="s">
        <v>445</v>
      </c>
      <c r="D26" s="56"/>
      <c r="E26" s="56"/>
      <c r="F26" s="56"/>
      <c r="G26" s="98"/>
      <c r="H26" s="91"/>
      <c r="I26" s="56"/>
      <c r="J26" s="56"/>
      <c r="K26" s="98"/>
      <c r="L26" s="91"/>
      <c r="M26" s="56"/>
      <c r="N26" s="56"/>
      <c r="O26" s="98"/>
      <c r="P26" s="91"/>
      <c r="Q26" s="56"/>
      <c r="R26" s="56"/>
      <c r="S26" s="98"/>
      <c r="T26" s="475"/>
      <c r="U26" s="125"/>
    </row>
    <row r="27" spans="1:21">
      <c r="A27" s="481"/>
      <c r="B27" s="48" t="s">
        <v>517</v>
      </c>
      <c r="C27" s="45" t="s">
        <v>518</v>
      </c>
      <c r="D27" s="50"/>
      <c r="E27" s="50"/>
      <c r="F27" s="50"/>
      <c r="G27" s="88"/>
      <c r="H27" s="83"/>
      <c r="I27" s="50"/>
      <c r="J27" s="50"/>
      <c r="K27" s="88"/>
      <c r="L27" s="83"/>
      <c r="M27" s="50"/>
      <c r="N27" s="50"/>
      <c r="O27" s="88"/>
      <c r="P27" s="83"/>
      <c r="Q27" s="50"/>
      <c r="R27" s="50"/>
      <c r="S27" s="88"/>
      <c r="T27" s="473"/>
      <c r="U27" s="108"/>
    </row>
    <row r="28" spans="1:21">
      <c r="A28" s="481"/>
      <c r="B28" s="48" t="s">
        <v>519</v>
      </c>
      <c r="C28" s="49" t="s">
        <v>520</v>
      </c>
      <c r="D28" s="50"/>
      <c r="E28" s="50"/>
      <c r="F28" s="50"/>
      <c r="G28" s="88"/>
      <c r="H28" s="83"/>
      <c r="I28" s="50"/>
      <c r="J28" s="50"/>
      <c r="K28" s="88"/>
      <c r="L28" s="83"/>
      <c r="M28" s="50"/>
      <c r="N28" s="50"/>
      <c r="O28" s="88"/>
      <c r="P28" s="83"/>
      <c r="Q28" s="50"/>
      <c r="R28" s="50"/>
      <c r="S28" s="88"/>
      <c r="T28" s="473"/>
      <c r="U28" s="110"/>
    </row>
    <row r="29" spans="1:21">
      <c r="A29" s="481"/>
      <c r="B29" s="48" t="s">
        <v>521</v>
      </c>
      <c r="C29" s="49" t="s">
        <v>522</v>
      </c>
      <c r="D29" s="50"/>
      <c r="E29" s="50"/>
      <c r="F29" s="50"/>
      <c r="G29" s="88"/>
      <c r="H29" s="83"/>
      <c r="I29" s="50"/>
      <c r="J29" s="50"/>
      <c r="K29" s="88"/>
      <c r="L29" s="83"/>
      <c r="M29" s="50"/>
      <c r="N29" s="50"/>
      <c r="O29" s="88"/>
      <c r="P29" s="83"/>
      <c r="Q29" s="50"/>
      <c r="R29" s="50"/>
      <c r="S29" s="88"/>
      <c r="T29" s="473"/>
      <c r="U29" s="110"/>
    </row>
    <row r="30" spans="1:21">
      <c r="A30" s="481"/>
      <c r="B30" s="48" t="s">
        <v>523</v>
      </c>
      <c r="C30" s="49" t="s">
        <v>524</v>
      </c>
      <c r="D30" s="50"/>
      <c r="E30" s="50"/>
      <c r="F30" s="50"/>
      <c r="G30" s="88"/>
      <c r="H30" s="83"/>
      <c r="I30" s="50"/>
      <c r="J30" s="50"/>
      <c r="K30" s="88"/>
      <c r="L30" s="83"/>
      <c r="M30" s="50"/>
      <c r="N30" s="50"/>
      <c r="O30" s="88"/>
      <c r="P30" s="83"/>
      <c r="Q30" s="50"/>
      <c r="R30" s="50"/>
      <c r="S30" s="88"/>
      <c r="T30" s="474"/>
      <c r="U30" s="110"/>
    </row>
    <row r="31" spans="1:21">
      <c r="A31" s="87" t="s">
        <v>525</v>
      </c>
      <c r="B31" s="78"/>
      <c r="C31" s="78" t="s">
        <v>526</v>
      </c>
      <c r="D31" s="52"/>
      <c r="E31" s="53"/>
      <c r="F31" s="53"/>
      <c r="G31" s="101"/>
      <c r="H31" s="94"/>
      <c r="I31" s="53"/>
      <c r="J31" s="53"/>
      <c r="K31" s="101"/>
      <c r="L31" s="94"/>
      <c r="M31" s="53"/>
      <c r="N31" s="53"/>
      <c r="O31" s="101"/>
      <c r="P31" s="94"/>
      <c r="Q31" s="53"/>
      <c r="R31" s="53"/>
      <c r="S31" s="101"/>
      <c r="T31" s="475"/>
      <c r="U31" s="125"/>
    </row>
    <row r="32" spans="1:21">
      <c r="A32" s="127"/>
      <c r="B32" s="48" t="s">
        <v>527</v>
      </c>
      <c r="C32" s="49" t="s">
        <v>528</v>
      </c>
      <c r="D32" s="50"/>
      <c r="E32" s="50"/>
      <c r="F32" s="50"/>
      <c r="G32" s="88"/>
      <c r="H32" s="83"/>
      <c r="I32" s="50"/>
      <c r="J32" s="50"/>
      <c r="K32" s="88"/>
      <c r="L32" s="55"/>
      <c r="M32" s="54"/>
      <c r="N32" s="54"/>
      <c r="O32" s="99"/>
      <c r="P32" s="55"/>
      <c r="Q32" s="54"/>
      <c r="R32" s="54"/>
      <c r="S32" s="99"/>
      <c r="T32" s="474"/>
      <c r="U32" s="108"/>
    </row>
    <row r="33" spans="1:21">
      <c r="A33" s="78"/>
      <c r="B33" s="80">
        <v>2.1</v>
      </c>
      <c r="C33" s="78" t="s">
        <v>455</v>
      </c>
      <c r="D33" s="56"/>
      <c r="E33" s="56"/>
      <c r="F33" s="56"/>
      <c r="G33" s="98"/>
      <c r="H33" s="91"/>
      <c r="I33" s="56"/>
      <c r="J33" s="56"/>
      <c r="K33" s="98"/>
      <c r="L33" s="91"/>
      <c r="M33" s="56"/>
      <c r="N33" s="56"/>
      <c r="O33" s="98"/>
      <c r="P33" s="91"/>
      <c r="Q33" s="56"/>
      <c r="R33" s="56"/>
      <c r="S33" s="98"/>
      <c r="T33" s="475"/>
      <c r="U33" s="125"/>
    </row>
    <row r="34" spans="1:21">
      <c r="A34" s="476"/>
      <c r="B34" s="57"/>
      <c r="C34" s="49" t="s">
        <v>456</v>
      </c>
      <c r="E34" s="47"/>
      <c r="F34" s="47"/>
      <c r="G34" s="88"/>
      <c r="H34" s="83"/>
      <c r="I34" s="50"/>
      <c r="J34" s="50"/>
      <c r="K34" s="88"/>
      <c r="L34" s="83"/>
      <c r="M34" s="50"/>
      <c r="N34" s="50"/>
      <c r="O34" s="88"/>
      <c r="P34" s="83"/>
      <c r="Q34" s="50"/>
      <c r="R34" s="50"/>
      <c r="S34" s="99"/>
      <c r="T34" s="473"/>
      <c r="U34" s="110"/>
    </row>
    <row r="35" spans="1:21">
      <c r="A35" s="477"/>
      <c r="B35" s="57"/>
      <c r="C35" s="49" t="s">
        <v>457</v>
      </c>
      <c r="D35" s="47"/>
      <c r="E35" s="47"/>
      <c r="F35" s="47"/>
      <c r="G35" s="88"/>
      <c r="H35" s="83"/>
      <c r="I35" s="50"/>
      <c r="J35" s="50"/>
      <c r="K35" s="88"/>
      <c r="L35" s="83"/>
      <c r="M35" s="50"/>
      <c r="N35" s="50"/>
      <c r="O35" s="88"/>
      <c r="P35" s="83"/>
      <c r="Q35" s="50"/>
      <c r="R35" s="50"/>
      <c r="S35" s="99"/>
      <c r="T35" s="473"/>
      <c r="U35" s="108"/>
    </row>
    <row r="36" spans="1:21">
      <c r="A36" s="477"/>
      <c r="B36" s="48"/>
      <c r="C36" s="49" t="s">
        <v>342</v>
      </c>
      <c r="D36" s="47"/>
      <c r="E36" s="47"/>
      <c r="F36" s="47"/>
      <c r="G36" s="88"/>
      <c r="H36" s="83"/>
      <c r="I36" s="50"/>
      <c r="J36" s="50"/>
      <c r="K36" s="88"/>
      <c r="L36" s="83"/>
      <c r="M36" s="50"/>
      <c r="N36" s="50"/>
      <c r="O36" s="88"/>
      <c r="P36" s="83"/>
      <c r="Q36" s="50"/>
      <c r="R36" s="50"/>
      <c r="S36" s="99"/>
      <c r="T36" s="473"/>
      <c r="U36" s="110"/>
    </row>
    <row r="37" spans="1:21">
      <c r="A37" s="477"/>
      <c r="B37" s="57"/>
      <c r="C37" s="49" t="s">
        <v>344</v>
      </c>
      <c r="D37" s="47"/>
      <c r="E37" s="47"/>
      <c r="F37" s="47"/>
      <c r="G37" s="88"/>
      <c r="H37" s="83"/>
      <c r="I37" s="50"/>
      <c r="J37" s="50"/>
      <c r="K37" s="88"/>
      <c r="L37" s="83"/>
      <c r="M37" s="50"/>
      <c r="N37" s="50"/>
      <c r="O37" s="88"/>
      <c r="P37" s="83"/>
      <c r="Q37" s="50"/>
      <c r="R37" s="50"/>
      <c r="S37" s="99"/>
      <c r="T37" s="473"/>
      <c r="U37" s="108"/>
    </row>
    <row r="38" spans="1:21">
      <c r="A38" s="477"/>
      <c r="B38" s="57"/>
      <c r="C38" s="49" t="s">
        <v>332</v>
      </c>
      <c r="D38" s="47"/>
      <c r="E38" s="47"/>
      <c r="F38" s="47"/>
      <c r="G38" s="88"/>
      <c r="H38" s="83"/>
      <c r="I38" s="50"/>
      <c r="J38" s="50"/>
      <c r="K38" s="88"/>
      <c r="L38" s="83"/>
      <c r="M38" s="50"/>
      <c r="N38" s="50"/>
      <c r="O38" s="88"/>
      <c r="P38" s="83"/>
      <c r="Q38" s="50"/>
      <c r="R38" s="50"/>
      <c r="S38" s="99"/>
      <c r="T38" s="473"/>
      <c r="U38" s="108"/>
    </row>
    <row r="39" spans="1:21">
      <c r="A39" s="477"/>
      <c r="B39" s="57"/>
      <c r="C39" s="49" t="s">
        <v>335</v>
      </c>
      <c r="D39" s="47"/>
      <c r="E39" s="47"/>
      <c r="F39" s="47"/>
      <c r="G39" s="88"/>
      <c r="H39" s="83"/>
      <c r="I39" s="50"/>
      <c r="J39" s="50"/>
      <c r="K39" s="88"/>
      <c r="L39" s="83"/>
      <c r="M39" s="50"/>
      <c r="N39" s="50"/>
      <c r="O39" s="88"/>
      <c r="P39" s="83"/>
      <c r="Q39" s="50"/>
      <c r="R39" s="50"/>
      <c r="S39" s="99"/>
      <c r="T39" s="474"/>
      <c r="U39" s="108"/>
    </row>
    <row r="40" spans="1:21" ht="12.5" thickBot="1">
      <c r="A40" s="478"/>
      <c r="B40" s="58"/>
      <c r="C40" s="59"/>
      <c r="D40" s="59"/>
      <c r="E40" s="59"/>
      <c r="F40" s="59"/>
      <c r="G40" s="102"/>
      <c r="H40" s="83"/>
      <c r="I40" s="50"/>
      <c r="J40" s="50"/>
      <c r="K40" s="102"/>
      <c r="L40" s="83"/>
      <c r="M40" s="50"/>
      <c r="N40" s="50"/>
      <c r="O40" s="102"/>
      <c r="P40" s="83"/>
      <c r="Q40" s="50"/>
      <c r="R40" s="50"/>
      <c r="S40" s="103"/>
      <c r="T40" s="104"/>
      <c r="U40" s="111"/>
    </row>
    <row r="41" spans="1:21">
      <c r="B41" s="479"/>
      <c r="C41" s="479"/>
      <c r="D41" s="479"/>
      <c r="E41" s="479"/>
      <c r="F41" s="479"/>
      <c r="G41" s="479"/>
      <c r="H41" s="479"/>
      <c r="I41" s="479"/>
      <c r="J41" s="479"/>
      <c r="K41" s="479"/>
      <c r="L41" s="479"/>
      <c r="M41" s="479"/>
      <c r="N41" s="479"/>
      <c r="O41" s="479"/>
      <c r="P41" s="479"/>
      <c r="Q41" s="479"/>
      <c r="R41" s="479"/>
      <c r="S41" s="60"/>
      <c r="T41" s="60"/>
      <c r="U41" s="106"/>
    </row>
    <row r="43" spans="1:21" ht="14">
      <c r="C43" s="131"/>
    </row>
    <row r="44" spans="1:21" s="61" customFormat="1" ht="14">
      <c r="C44" s="131"/>
    </row>
    <row r="45" spans="1:21" ht="14">
      <c r="C45" s="131"/>
    </row>
    <row r="46" spans="1:21" ht="14">
      <c r="C46" s="131"/>
    </row>
    <row r="47" spans="1:21" ht="14">
      <c r="C47" s="131"/>
    </row>
    <row r="48" spans="1:21" ht="14">
      <c r="C48" s="131"/>
    </row>
  </sheetData>
  <mergeCells count="25">
    <mergeCell ref="D2:G2"/>
    <mergeCell ref="H2:K2"/>
    <mergeCell ref="L2:O2"/>
    <mergeCell ref="P2:S2"/>
    <mergeCell ref="T4:U4"/>
    <mergeCell ref="T7:T10"/>
    <mergeCell ref="T11:T15"/>
    <mergeCell ref="A34:A40"/>
    <mergeCell ref="B41:R41"/>
    <mergeCell ref="A12:A15"/>
    <mergeCell ref="A27:A30"/>
    <mergeCell ref="A17:A20"/>
    <mergeCell ref="A22:A25"/>
    <mergeCell ref="A8:A10"/>
    <mergeCell ref="T16:T20"/>
    <mergeCell ref="T21:T25"/>
    <mergeCell ref="T26:T30"/>
    <mergeCell ref="T31:T32"/>
    <mergeCell ref="T33:T39"/>
    <mergeCell ref="A3:A5"/>
    <mergeCell ref="B3:C5"/>
    <mergeCell ref="D3:G3"/>
    <mergeCell ref="H3:K3"/>
    <mergeCell ref="P3:S3"/>
    <mergeCell ref="L3:O3"/>
  </mergeCells>
  <phoneticPr fontId="10" type="noConversion"/>
  <printOptions horizontalCentered="1" verticalCentered="1"/>
  <pageMargins left="0.31" right="0.31" top="0.75314960629921257" bottom="0.35000000000000003" header="0.49314960629921262" footer="0.30000000000000004"/>
  <pageSetup paperSize="8" scale="59" fitToHeight="2" orientation="landscape" r:id="rId1"/>
  <headerFooter>
    <oddHeader>&amp;L&amp;"Times New Roman,Gras"&amp;20&amp;K000000ANNEX I: PROJECT WORKPLAN AND DELIVERABLES</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Select an option" prompt="Select an option" xr:uid="{E2259506-1166-4426-B917-ADF857FFEA71}">
          <x14:formula1>
            <xm:f>'Progress % Drop down list'!$B$3:$B$9</xm:f>
          </x14:formula1>
          <xm:sqref>T7 T11 T16 T21 T26 T31 T33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5033-9A6F-4E54-97E5-B05A7DBD19E7}">
  <dimension ref="B2:B9"/>
  <sheetViews>
    <sheetView workbookViewId="0">
      <selection activeCell="H11" sqref="H11"/>
    </sheetView>
  </sheetViews>
  <sheetFormatPr defaultColWidth="8.81640625" defaultRowHeight="14.5"/>
  <cols>
    <col min="1" max="1" width="3.453125" customWidth="1"/>
    <col min="2" max="2" width="26.453125" customWidth="1"/>
  </cols>
  <sheetData>
    <row r="2" spans="2:2">
      <c r="B2" s="33" t="s">
        <v>461</v>
      </c>
    </row>
    <row r="3" spans="2:2">
      <c r="B3" s="121"/>
    </row>
    <row r="4" spans="2:2">
      <c r="B4" s="121" t="s">
        <v>463</v>
      </c>
    </row>
    <row r="5" spans="2:2">
      <c r="B5" s="121" t="s">
        <v>387</v>
      </c>
    </row>
    <row r="6" spans="2:2">
      <c r="B6" s="121" t="s">
        <v>466</v>
      </c>
    </row>
    <row r="7" spans="2:2">
      <c r="B7" s="121" t="s">
        <v>468</v>
      </c>
    </row>
    <row r="8" spans="2:2">
      <c r="B8" s="121" t="s">
        <v>470</v>
      </c>
    </row>
    <row r="9" spans="2:2">
      <c r="B9" s="121" t="s">
        <v>472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6749A-53A6-4B1E-A586-7E65E40DA1CB}">
  <dimension ref="E2:E10"/>
  <sheetViews>
    <sheetView workbookViewId="0">
      <selection activeCell="E2" sqref="E2:E10"/>
    </sheetView>
  </sheetViews>
  <sheetFormatPr defaultColWidth="8.81640625" defaultRowHeight="14.5"/>
  <cols>
    <col min="5" max="5" width="30.453125" customWidth="1"/>
  </cols>
  <sheetData>
    <row r="2" spans="5:5">
      <c r="E2" t="s">
        <v>36</v>
      </c>
    </row>
    <row r="3" spans="5:5">
      <c r="E3" t="s">
        <v>529</v>
      </c>
    </row>
    <row r="4" spans="5:5">
      <c r="E4" t="s">
        <v>530</v>
      </c>
    </row>
    <row r="5" spans="5:5">
      <c r="E5" t="s">
        <v>531</v>
      </c>
    </row>
    <row r="6" spans="5:5">
      <c r="E6" t="s">
        <v>532</v>
      </c>
    </row>
    <row r="7" spans="5:5">
      <c r="E7" t="s">
        <v>533</v>
      </c>
    </row>
    <row r="8" spans="5:5">
      <c r="E8" t="s">
        <v>534</v>
      </c>
    </row>
    <row r="9" spans="5:5">
      <c r="E9" t="s">
        <v>535</v>
      </c>
    </row>
    <row r="10" spans="5:5">
      <c r="E10" t="s">
        <v>536</v>
      </c>
    </row>
  </sheetData>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B0580 - Turkmenistan - Ashgabad</OfficeCountry>
    <DocumentStatus xmlns="d9cf0e28-81d2-4dc7-8b10-820d80ed680d">Approved</DocumentStatus>
    <DocCoverageEndDate xmlns="d9cf0e28-81d2-4dc7-8b10-820d80ed680d">2030-12-28T05:00:00+00:00</DocCoverageEndDate>
    <EventDate xmlns="d9cf0e28-81d2-4dc7-8b10-820d80ed680d" xsi:nil="true"/>
    <ProjectDocumentTypes xmlns="d9cf0e28-81d2-4dc7-8b10-820d80ed680d" xsi:nil="true"/>
    <FunctionalArea xmlns="d9cf0e28-81d2-4dc7-8b10-820d80ed680d">Programme and Project</FunctionalArea>
    <FileNameDescription xmlns="d9cf0e28-81d2-4dc7-8b10-820d80ed680d">Multi-year WP</FileNameDescription>
    <ProjectNumber xmlns="d9cf0e28-81d2-4dc7-8b10-820d80ed680d">01006198</ProjectNumber>
    <DocumentType xmlns="d9cf0e28-81d2-4dc7-8b10-820d80ed680d">Memorandum of Understanding (MoU)</DocumentType>
    <Language xmlns="d9cf0e28-81d2-4dc7-8b10-820d80ed680d">English</Language>
    <AuthorName xmlns="d9cf0e28-81d2-4dc7-8b10-820d80ed680d">UNDP</AuthorName>
    <DocumentCategory xmlns="d9cf0e28-81d2-4dc7-8b10-820d80ed680d">Project</DocumentCategory>
    <OperatingUnit xmlns="d9cf0e28-81d2-4dc7-8b10-820d80ed680d">UNDP-TKM</OperatingUnit>
    <FocusArea xmlns="d9cf0e28-81d2-4dc7-8b10-820d80ed680d">Environment and Energy</FocusArea>
    <DocCoverageStartDate xmlns="d9cf0e28-81d2-4dc7-8b10-820d80ed680d">2026-06-11T04:00:00+00:00</DocCoverageStartDate>
    <FileClassificationMode xmlns="d9cf0e28-81d2-4dc7-8b10-820d80ed680d">Public</FileClassificationMode>
    <OutputNumber xmlns="d9cf0e28-81d2-4dc7-8b10-820d80ed68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E789A4-77C5-4160-9DD3-5F468C65B585}">
  <ds:schemaRefs>
    <ds:schemaRef ds:uri="http://schemas.microsoft.com/sharepoint/v3/contenttype/forms"/>
  </ds:schemaRefs>
</ds:datastoreItem>
</file>

<file path=customXml/itemProps2.xml><?xml version="1.0" encoding="utf-8"?>
<ds:datastoreItem xmlns:ds="http://schemas.openxmlformats.org/officeDocument/2006/customXml" ds:itemID="{A4A0F59C-A913-46D2-86B0-C3732577D7B2}">
  <ds:schemaRefs>
    <ds:schemaRef ds:uri="http://purl.org/dc/terms/"/>
    <ds:schemaRef ds:uri="http://www.w3.org/XML/1998/namespace"/>
    <ds:schemaRef ds:uri="http://purl.org/dc/elements/1.1/"/>
    <ds:schemaRef ds:uri="29c6f0b7-0086-4199-bea2-f5a4cbdd7d76"/>
    <ds:schemaRef ds:uri="8ca24b4b-d621-483c-aadd-0f49e51f3793"/>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DF9402B-1CE5-4BE6-A2D8-64F25B347DD8}"/>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vt:i4>
      </vt:variant>
    </vt:vector>
  </HeadingPairs>
  <TitlesOfParts>
    <vt:vector size="21" baseType="lpstr">
      <vt:lpstr>BUR Umbrella_FT</vt:lpstr>
      <vt:lpstr>BUR Umbrella_AT</vt:lpstr>
      <vt:lpstr>BUR Umbrella_Hybrid</vt:lpstr>
      <vt:lpstr>IPMR_ Structure_EA</vt:lpstr>
      <vt:lpstr>Class Explanation</vt:lpstr>
      <vt:lpstr>Budget and Workplan Instruction</vt:lpstr>
      <vt:lpstr>Budget_Final</vt:lpstr>
      <vt:lpstr>Budget_Template</vt:lpstr>
      <vt:lpstr>Budget_Team</vt:lpstr>
      <vt:lpstr>Expense Report_Template</vt:lpstr>
      <vt:lpstr>Workplan</vt:lpstr>
      <vt:lpstr>Progress % Drop down</vt:lpstr>
      <vt:lpstr>Progress % Drop down list </vt:lpstr>
      <vt:lpstr>Sheet1</vt:lpstr>
      <vt:lpstr>Workplan-Progress Report</vt:lpstr>
      <vt:lpstr>Progress % Drop down list</vt:lpstr>
      <vt:lpstr>Sheet4</vt:lpstr>
      <vt:lpstr>Workplan!Print_Area</vt:lpstr>
      <vt:lpstr>'Workplan-Progress Report'!Print_Area</vt:lpstr>
      <vt:lpstr>Workplan!Print_Titles</vt:lpstr>
      <vt:lpstr>'Workplan-Progress Report'!Print_Titles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Multi-year WP</dc:title>
  <dc:subject/>
  <dc:creator>Martín Rodríguez Marat</dc:creator>
  <cp:keywords/>
  <dc:description/>
  <cp:lastModifiedBy>Marcellus Buyela</cp:lastModifiedBy>
  <cp:revision/>
  <dcterms:created xsi:type="dcterms:W3CDTF">2021-07-30T11:45:38Z</dcterms:created>
  <dcterms:modified xsi:type="dcterms:W3CDTF">2026-02-06T12:29:35Z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